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6165"/>
  </bookViews>
  <sheets>
    <sheet name="LPJ 2022" sheetId="1" r:id="rId1"/>
  </sheets>
  <externalReferences>
    <externalReference r:id="rId2"/>
    <externalReference r:id="rId3"/>
    <externalReference r:id="rId4"/>
  </externalReferences>
  <definedNames>
    <definedName name="_xlnm.Print_Area" localSheetId="0">'LPJ 2022'!$A$1:$BV$591</definedName>
  </definedNames>
  <calcPr calcId="124519"/>
</workbook>
</file>

<file path=xl/calcChain.xml><?xml version="1.0" encoding="utf-8"?>
<calcChain xmlns="http://schemas.openxmlformats.org/spreadsheetml/2006/main">
  <c r="H575" i="1"/>
  <c r="G574"/>
  <c r="G572" s="1"/>
  <c r="G573"/>
  <c r="H572"/>
  <c r="H571" s="1"/>
  <c r="F572"/>
  <c r="I566"/>
  <c r="H566"/>
  <c r="G565"/>
  <c r="I565" s="1"/>
  <c r="F565"/>
  <c r="H565" s="1"/>
  <c r="G564"/>
  <c r="I564" s="1"/>
  <c r="F564"/>
  <c r="H564" s="1"/>
  <c r="G563"/>
  <c r="I563" s="1"/>
  <c r="F563"/>
  <c r="H563" s="1"/>
  <c r="I562"/>
  <c r="H562"/>
  <c r="G561"/>
  <c r="I561" s="1"/>
  <c r="F561"/>
  <c r="H561" s="1"/>
  <c r="G560"/>
  <c r="I560" s="1"/>
  <c r="F560"/>
  <c r="H560" s="1"/>
  <c r="G559"/>
  <c r="I559" s="1"/>
  <c r="F559"/>
  <c r="H559" s="1"/>
  <c r="I558"/>
  <c r="H558"/>
  <c r="G557"/>
  <c r="I557" s="1"/>
  <c r="F557"/>
  <c r="H557" s="1"/>
  <c r="G556"/>
  <c r="I556" s="1"/>
  <c r="F556"/>
  <c r="H556" s="1"/>
  <c r="G555"/>
  <c r="I555" s="1"/>
  <c r="F555"/>
  <c r="H555" s="1"/>
  <c r="H554" s="1"/>
  <c r="G554"/>
  <c r="I554" s="1"/>
  <c r="F554"/>
  <c r="H553"/>
  <c r="H552"/>
  <c r="H551"/>
  <c r="G550"/>
  <c r="G549" s="1"/>
  <c r="F550"/>
  <c r="H550" s="1"/>
  <c r="F549"/>
  <c r="H549" s="1"/>
  <c r="G548"/>
  <c r="H548" s="1"/>
  <c r="H547"/>
  <c r="F546"/>
  <c r="F545" s="1"/>
  <c r="H544"/>
  <c r="H543"/>
  <c r="G542"/>
  <c r="F542"/>
  <c r="F541" s="1"/>
  <c r="G541"/>
  <c r="H538"/>
  <c r="G538"/>
  <c r="G537"/>
  <c r="F537"/>
  <c r="H537" s="1"/>
  <c r="I536"/>
  <c r="H536"/>
  <c r="H535"/>
  <c r="H534"/>
  <c r="G533"/>
  <c r="F533"/>
  <c r="H533" s="1"/>
  <c r="H532"/>
  <c r="H531"/>
  <c r="H530"/>
  <c r="G529"/>
  <c r="F529"/>
  <c r="H529" s="1"/>
  <c r="G528"/>
  <c r="F528"/>
  <c r="F527" s="1"/>
  <c r="G527"/>
  <c r="I526"/>
  <c r="H526"/>
  <c r="H525"/>
  <c r="G524"/>
  <c r="I524" s="1"/>
  <c r="F524"/>
  <c r="H524" s="1"/>
  <c r="H523"/>
  <c r="G522"/>
  <c r="H522" s="1"/>
  <c r="G521"/>
  <c r="I521" s="1"/>
  <c r="F521"/>
  <c r="H521" s="1"/>
  <c r="H520" s="1"/>
  <c r="G520"/>
  <c r="I520" s="1"/>
  <c r="F520"/>
  <c r="H519"/>
  <c r="H518"/>
  <c r="H517"/>
  <c r="G516"/>
  <c r="F516"/>
  <c r="H516" s="1"/>
  <c r="G515"/>
  <c r="H515" s="1"/>
  <c r="H514"/>
  <c r="G513"/>
  <c r="F513"/>
  <c r="H513" s="1"/>
  <c r="G512"/>
  <c r="I512" s="1"/>
  <c r="G511"/>
  <c r="I511" s="1"/>
  <c r="F511"/>
  <c r="H511" s="1"/>
  <c r="G510"/>
  <c r="H510" s="1"/>
  <c r="I509"/>
  <c r="H509"/>
  <c r="G508"/>
  <c r="H508" s="1"/>
  <c r="G507"/>
  <c r="I507" s="1"/>
  <c r="F507"/>
  <c r="H507" s="1"/>
  <c r="G506"/>
  <c r="I506" s="1"/>
  <c r="G505"/>
  <c r="H505" s="1"/>
  <c r="G504"/>
  <c r="I504" s="1"/>
  <c r="F504"/>
  <c r="H504" s="1"/>
  <c r="G503"/>
  <c r="I503" s="1"/>
  <c r="F503"/>
  <c r="H503" s="1"/>
  <c r="H502" s="1"/>
  <c r="G502"/>
  <c r="I502" s="1"/>
  <c r="F502"/>
  <c r="G501"/>
  <c r="I500"/>
  <c r="H500"/>
  <c r="H499"/>
  <c r="G499"/>
  <c r="I499" s="1"/>
  <c r="H498"/>
  <c r="G497"/>
  <c r="I497" s="1"/>
  <c r="F497"/>
  <c r="H497" s="1"/>
  <c r="H496"/>
  <c r="G496"/>
  <c r="I496" s="1"/>
  <c r="H495"/>
  <c r="H494"/>
  <c r="G493"/>
  <c r="H493" s="1"/>
  <c r="G492"/>
  <c r="F492"/>
  <c r="H492" s="1"/>
  <c r="G491"/>
  <c r="I491" s="1"/>
  <c r="F491"/>
  <c r="H491" s="1"/>
  <c r="G490"/>
  <c r="I490" s="1"/>
  <c r="F490"/>
  <c r="H490" s="1"/>
  <c r="H489"/>
  <c r="G489"/>
  <c r="G488"/>
  <c r="F488"/>
  <c r="H488" s="1"/>
  <c r="G487"/>
  <c r="H487" s="1"/>
  <c r="G486"/>
  <c r="F486"/>
  <c r="H486" s="1"/>
  <c r="H485"/>
  <c r="G484"/>
  <c r="G483" s="1"/>
  <c r="G482" s="1"/>
  <c r="G481" s="1"/>
  <c r="F484"/>
  <c r="H484" s="1"/>
  <c r="F483"/>
  <c r="F482" s="1"/>
  <c r="H480"/>
  <c r="G479"/>
  <c r="G478" s="1"/>
  <c r="G477" s="1"/>
  <c r="F479"/>
  <c r="H479" s="1"/>
  <c r="F478"/>
  <c r="F477" s="1"/>
  <c r="H477" s="1"/>
  <c r="G476"/>
  <c r="H476" s="1"/>
  <c r="F475"/>
  <c r="I474"/>
  <c r="H474"/>
  <c r="H473"/>
  <c r="G472"/>
  <c r="I472" s="1"/>
  <c r="F472"/>
  <c r="H472" s="1"/>
  <c r="H471"/>
  <c r="G471"/>
  <c r="G470"/>
  <c r="F470"/>
  <c r="F466" s="1"/>
  <c r="I469"/>
  <c r="H469"/>
  <c r="H467" s="1"/>
  <c r="I468"/>
  <c r="H468"/>
  <c r="G467"/>
  <c r="J468" s="1"/>
  <c r="F467"/>
  <c r="H464"/>
  <c r="G464"/>
  <c r="G463"/>
  <c r="F463"/>
  <c r="H463" s="1"/>
  <c r="H462"/>
  <c r="G462"/>
  <c r="I462" s="1"/>
  <c r="G461"/>
  <c r="I461" s="1"/>
  <c r="F461"/>
  <c r="H461" s="1"/>
  <c r="H460"/>
  <c r="G460"/>
  <c r="H459"/>
  <c r="G458"/>
  <c r="I458" s="1"/>
  <c r="F458"/>
  <c r="H458" s="1"/>
  <c r="H457"/>
  <c r="G456"/>
  <c r="H456" s="1"/>
  <c r="G455"/>
  <c r="H455" s="1"/>
  <c r="F454"/>
  <c r="F453"/>
  <c r="F452"/>
  <c r="H450"/>
  <c r="G449"/>
  <c r="F449"/>
  <c r="F443" s="1"/>
  <c r="F442" s="1"/>
  <c r="H448"/>
  <c r="G448"/>
  <c r="I448" s="1"/>
  <c r="G447"/>
  <c r="I447" s="1"/>
  <c r="F447"/>
  <c r="H447" s="1"/>
  <c r="H446"/>
  <c r="G445"/>
  <c r="F445"/>
  <c r="H445" s="1"/>
  <c r="G444"/>
  <c r="I444" s="1"/>
  <c r="F444"/>
  <c r="H444" s="1"/>
  <c r="G443"/>
  <c r="I443" s="1"/>
  <c r="G442"/>
  <c r="I440"/>
  <c r="H440"/>
  <c r="G439"/>
  <c r="I439" s="1"/>
  <c r="F439"/>
  <c r="H439" s="1"/>
  <c r="I438"/>
  <c r="H438"/>
  <c r="G437"/>
  <c r="G434" s="1"/>
  <c r="F437"/>
  <c r="H437" s="1"/>
  <c r="H436"/>
  <c r="G436"/>
  <c r="G435"/>
  <c r="F435"/>
  <c r="H435" s="1"/>
  <c r="H434" s="1"/>
  <c r="F434"/>
  <c r="F428" s="1"/>
  <c r="I433"/>
  <c r="H433"/>
  <c r="H432"/>
  <c r="G431"/>
  <c r="I431" s="1"/>
  <c r="F431"/>
  <c r="H431" s="1"/>
  <c r="G430"/>
  <c r="I430" s="1"/>
  <c r="F430"/>
  <c r="H430" s="1"/>
  <c r="G429"/>
  <c r="I429" s="1"/>
  <c r="F429"/>
  <c r="H429" s="1"/>
  <c r="H427"/>
  <c r="H426"/>
  <c r="H425"/>
  <c r="G424"/>
  <c r="G423" s="1"/>
  <c r="G422" s="1"/>
  <c r="F424"/>
  <c r="H424" s="1"/>
  <c r="F423"/>
  <c r="F422" s="1"/>
  <c r="H421"/>
  <c r="G421"/>
  <c r="H420"/>
  <c r="G419"/>
  <c r="H419" s="1"/>
  <c r="H418" s="1"/>
  <c r="G418"/>
  <c r="G417"/>
  <c r="G416" s="1"/>
  <c r="F417"/>
  <c r="H417" s="1"/>
  <c r="H416" s="1"/>
  <c r="F416"/>
  <c r="H415"/>
  <c r="G414"/>
  <c r="F414"/>
  <c r="H414" s="1"/>
  <c r="H413"/>
  <c r="G413"/>
  <c r="I413" s="1"/>
  <c r="G412"/>
  <c r="H412" s="1"/>
  <c r="F411"/>
  <c r="H410"/>
  <c r="G410"/>
  <c r="I410" s="1"/>
  <c r="G409"/>
  <c r="I409" s="1"/>
  <c r="F409"/>
  <c r="H409" s="1"/>
  <c r="G408"/>
  <c r="H408" s="1"/>
  <c r="F407"/>
  <c r="F406"/>
  <c r="F405"/>
  <c r="H404"/>
  <c r="G403"/>
  <c r="F403"/>
  <c r="F402" s="1"/>
  <c r="H402"/>
  <c r="G402"/>
  <c r="G401"/>
  <c r="F401"/>
  <c r="I399"/>
  <c r="H399"/>
  <c r="H397" s="1"/>
  <c r="H396" s="1"/>
  <c r="H395" s="1"/>
  <c r="H398"/>
  <c r="G397"/>
  <c r="I397" s="1"/>
  <c r="F397"/>
  <c r="G396"/>
  <c r="G395" s="1"/>
  <c r="F396"/>
  <c r="F395"/>
  <c r="H394"/>
  <c r="G394"/>
  <c r="I394" s="1"/>
  <c r="I393"/>
  <c r="H393"/>
  <c r="G392"/>
  <c r="H392" s="1"/>
  <c r="H390" s="1"/>
  <c r="G391"/>
  <c r="I391" s="1"/>
  <c r="F390"/>
  <c r="F389"/>
  <c r="F388"/>
  <c r="F387"/>
  <c r="H386"/>
  <c r="H385"/>
  <c r="H383" s="1"/>
  <c r="G383"/>
  <c r="G382" s="1"/>
  <c r="G380" s="1"/>
  <c r="F383"/>
  <c r="F382"/>
  <c r="H382" s="1"/>
  <c r="H380" s="1"/>
  <c r="E381"/>
  <c r="F380"/>
  <c r="E380"/>
  <c r="G379"/>
  <c r="H379" s="1"/>
  <c r="H378"/>
  <c r="F377"/>
  <c r="H376"/>
  <c r="H375"/>
  <c r="G374"/>
  <c r="I374" s="1"/>
  <c r="F374"/>
  <c r="H374" s="1"/>
  <c r="H373"/>
  <c r="H372"/>
  <c r="G371"/>
  <c r="F371"/>
  <c r="H371" s="1"/>
  <c r="I370"/>
  <c r="H370"/>
  <c r="H369"/>
  <c r="G369"/>
  <c r="G368"/>
  <c r="I368" s="1"/>
  <c r="F368"/>
  <c r="H368" s="1"/>
  <c r="H367"/>
  <c r="H366"/>
  <c r="H365"/>
  <c r="I364"/>
  <c r="H364"/>
  <c r="H363"/>
  <c r="I362"/>
  <c r="H362"/>
  <c r="I361"/>
  <c r="H361"/>
  <c r="H360"/>
  <c r="I359"/>
  <c r="H359"/>
  <c r="G358"/>
  <c r="I358" s="1"/>
  <c r="F358"/>
  <c r="H358" s="1"/>
  <c r="F357"/>
  <c r="F356"/>
  <c r="I355"/>
  <c r="H355"/>
  <c r="G354"/>
  <c r="I354" s="1"/>
  <c r="F354"/>
  <c r="H354" s="1"/>
  <c r="H353"/>
  <c r="H352"/>
  <c r="I351"/>
  <c r="H351"/>
  <c r="G350"/>
  <c r="H350" s="1"/>
  <c r="F349"/>
  <c r="F348"/>
  <c r="F347"/>
  <c r="H346"/>
  <c r="G345"/>
  <c r="F345"/>
  <c r="H345" s="1"/>
  <c r="I344"/>
  <c r="H344"/>
  <c r="G343"/>
  <c r="I343" s="1"/>
  <c r="F343"/>
  <c r="H343" s="1"/>
  <c r="H342"/>
  <c r="G342"/>
  <c r="I342" s="1"/>
  <c r="H341"/>
  <c r="G340"/>
  <c r="I340" s="1"/>
  <c r="F340"/>
  <c r="H340" s="1"/>
  <c r="G339"/>
  <c r="I339" s="1"/>
  <c r="F339"/>
  <c r="H339" s="1"/>
  <c r="G338"/>
  <c r="I338" s="1"/>
  <c r="F338"/>
  <c r="H338" s="1"/>
  <c r="F337"/>
  <c r="I336"/>
  <c r="I335"/>
  <c r="I334"/>
  <c r="I333"/>
  <c r="I332"/>
  <c r="I331"/>
  <c r="I330"/>
  <c r="I329"/>
  <c r="I328"/>
  <c r="I327"/>
  <c r="I326"/>
  <c r="I325"/>
  <c r="I324"/>
  <c r="I323"/>
  <c r="I322"/>
  <c r="I321"/>
  <c r="H320"/>
  <c r="G319"/>
  <c r="F319"/>
  <c r="H319" s="1"/>
  <c r="H318"/>
  <c r="G317"/>
  <c r="F317"/>
  <c r="H317" s="1"/>
  <c r="G316"/>
  <c r="G315" s="1"/>
  <c r="G260" s="1"/>
  <c r="H314"/>
  <c r="G314"/>
  <c r="I314" s="1"/>
  <c r="G313"/>
  <c r="I313" s="1"/>
  <c r="H312"/>
  <c r="G312"/>
  <c r="I312" s="1"/>
  <c r="I311"/>
  <c r="G311"/>
  <c r="G310"/>
  <c r="I310" s="1"/>
  <c r="F310"/>
  <c r="G309"/>
  <c r="I309" s="1"/>
  <c r="F309"/>
  <c r="H309" s="1"/>
  <c r="H308" s="1"/>
  <c r="G308"/>
  <c r="I308" s="1"/>
  <c r="F308"/>
  <c r="I307"/>
  <c r="I306"/>
  <c r="I305"/>
  <c r="I304"/>
  <c r="I303"/>
  <c r="I302"/>
  <c r="I301"/>
  <c r="I300"/>
  <c r="I299"/>
  <c r="I298"/>
  <c r="I297"/>
  <c r="I296"/>
  <c r="I295"/>
  <c r="H295"/>
  <c r="G294"/>
  <c r="I294" s="1"/>
  <c r="F294"/>
  <c r="H294" s="1"/>
  <c r="H288" s="1"/>
  <c r="H282" s="1"/>
  <c r="G293"/>
  <c r="I293" s="1"/>
  <c r="I292" s="1"/>
  <c r="F293"/>
  <c r="H293" s="1"/>
  <c r="H287" s="1"/>
  <c r="H281" s="1"/>
  <c r="H275" s="1"/>
  <c r="G292"/>
  <c r="F292"/>
  <c r="H292" s="1"/>
  <c r="I291"/>
  <c r="H291"/>
  <c r="I290"/>
  <c r="H290"/>
  <c r="I289"/>
  <c r="H289"/>
  <c r="I288"/>
  <c r="I287"/>
  <c r="I286"/>
  <c r="I285"/>
  <c r="I284"/>
  <c r="I283"/>
  <c r="H283"/>
  <c r="I282"/>
  <c r="I281"/>
  <c r="I280"/>
  <c r="I279"/>
  <c r="I278"/>
  <c r="I277"/>
  <c r="I276"/>
  <c r="I275"/>
  <c r="I274"/>
  <c r="I273"/>
  <c r="I272"/>
  <c r="H271"/>
  <c r="H270"/>
  <c r="G269"/>
  <c r="F269"/>
  <c r="H269" s="1"/>
  <c r="H268"/>
  <c r="G268"/>
  <c r="I268" s="1"/>
  <c r="G267"/>
  <c r="I267" s="1"/>
  <c r="F267"/>
  <c r="H267" s="1"/>
  <c r="H266"/>
  <c r="H265"/>
  <c r="H264"/>
  <c r="G263"/>
  <c r="F263"/>
  <c r="H263" s="1"/>
  <c r="G262"/>
  <c r="G261"/>
  <c r="I259"/>
  <c r="I258"/>
  <c r="I257"/>
  <c r="I256"/>
  <c r="I255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G201"/>
  <c r="H201" s="1"/>
  <c r="G200"/>
  <c r="F200"/>
  <c r="H200" s="1"/>
  <c r="G199"/>
  <c r="F199"/>
  <c r="H199" s="1"/>
  <c r="G198"/>
  <c r="F198"/>
  <c r="F197" s="1"/>
  <c r="H197" s="1"/>
  <c r="G197"/>
  <c r="H196"/>
  <c r="H195"/>
  <c r="G194"/>
  <c r="F194"/>
  <c r="H194" s="1"/>
  <c r="H193"/>
  <c r="G192"/>
  <c r="F192"/>
  <c r="F191" s="1"/>
  <c r="G191"/>
  <c r="G190" s="1"/>
  <c r="H189"/>
  <c r="H188"/>
  <c r="G187"/>
  <c r="G186" s="1"/>
  <c r="G185" s="1"/>
  <c r="G183" s="1"/>
  <c r="G182" s="1"/>
  <c r="G181" s="1"/>
  <c r="F187"/>
  <c r="H187" s="1"/>
  <c r="F186"/>
  <c r="F185" s="1"/>
  <c r="H185" s="1"/>
  <c r="H184"/>
  <c r="F183"/>
  <c r="H183" s="1"/>
  <c r="F182"/>
  <c r="F181" s="1"/>
  <c r="I180"/>
  <c r="H180"/>
  <c r="H179"/>
  <c r="F179"/>
  <c r="G179" s="1"/>
  <c r="G174" s="1"/>
  <c r="H178"/>
  <c r="G178"/>
  <c r="I178" s="1"/>
  <c r="H177"/>
  <c r="H176" s="1"/>
  <c r="G177"/>
  <c r="G176"/>
  <c r="I176" s="1"/>
  <c r="F176"/>
  <c r="G175"/>
  <c r="I175" s="1"/>
  <c r="F175"/>
  <c r="H175" s="1"/>
  <c r="F174"/>
  <c r="F173"/>
  <c r="H172"/>
  <c r="G172"/>
  <c r="I171"/>
  <c r="H171"/>
  <c r="G170"/>
  <c r="I170" s="1"/>
  <c r="F170"/>
  <c r="H170" s="1"/>
  <c r="G169"/>
  <c r="I169" s="1"/>
  <c r="F169"/>
  <c r="H169" s="1"/>
  <c r="G168"/>
  <c r="I168" s="1"/>
  <c r="I167" s="1"/>
  <c r="F168"/>
  <c r="H168" s="1"/>
  <c r="G167"/>
  <c r="F167"/>
  <c r="H167" s="1"/>
  <c r="H166"/>
  <c r="G165"/>
  <c r="F165"/>
  <c r="H165" s="1"/>
  <c r="H164"/>
  <c r="G163"/>
  <c r="F163"/>
  <c r="H163" s="1"/>
  <c r="G162"/>
  <c r="F162"/>
  <c r="H162" s="1"/>
  <c r="G161"/>
  <c r="F161"/>
  <c r="H161" s="1"/>
  <c r="G160"/>
  <c r="F160"/>
  <c r="H160" s="1"/>
  <c r="I159"/>
  <c r="H159"/>
  <c r="G158"/>
  <c r="I158" s="1"/>
  <c r="G157"/>
  <c r="I157" s="1"/>
  <c r="F157"/>
  <c r="H157" s="1"/>
  <c r="I156"/>
  <c r="H156"/>
  <c r="G155"/>
  <c r="I155" s="1"/>
  <c r="F155"/>
  <c r="H155" s="1"/>
  <c r="G154"/>
  <c r="I154" s="1"/>
  <c r="F154"/>
  <c r="H154" s="1"/>
  <c r="G153"/>
  <c r="I153" s="1"/>
  <c r="I152" s="1"/>
  <c r="F153"/>
  <c r="H153" s="1"/>
  <c r="G152"/>
  <c r="F152"/>
  <c r="H152" s="1"/>
  <c r="I151"/>
  <c r="H151"/>
  <c r="G150"/>
  <c r="I150" s="1"/>
  <c r="F150"/>
  <c r="H150" s="1"/>
  <c r="G149"/>
  <c r="I149" s="1"/>
  <c r="F149"/>
  <c r="H149" s="1"/>
  <c r="G148"/>
  <c r="I148" s="1"/>
  <c r="I147" s="1"/>
  <c r="F148"/>
  <c r="H148" s="1"/>
  <c r="G147"/>
  <c r="F147"/>
  <c r="H147" s="1"/>
  <c r="G146"/>
  <c r="H146" s="1"/>
  <c r="G145"/>
  <c r="I145" s="1"/>
  <c r="G144"/>
  <c r="F144"/>
  <c r="H144" s="1"/>
  <c r="I143"/>
  <c r="H143"/>
  <c r="G142"/>
  <c r="I142" s="1"/>
  <c r="F142"/>
  <c r="H142" s="1"/>
  <c r="G141"/>
  <c r="I141" s="1"/>
  <c r="F141"/>
  <c r="H141" s="1"/>
  <c r="G140"/>
  <c r="I140" s="1"/>
  <c r="F140"/>
  <c r="H140" s="1"/>
  <c r="G139"/>
  <c r="I139" s="1"/>
  <c r="F139"/>
  <c r="H139" s="1"/>
  <c r="H137"/>
  <c r="H136"/>
  <c r="G135"/>
  <c r="F135"/>
  <c r="H135" s="1"/>
  <c r="G134"/>
  <c r="H134" s="1"/>
  <c r="I133"/>
  <c r="G133"/>
  <c r="F133"/>
  <c r="H133" s="1"/>
  <c r="I132"/>
  <c r="G132"/>
  <c r="F132"/>
  <c r="H132" s="1"/>
  <c r="H131"/>
  <c r="G130"/>
  <c r="F130"/>
  <c r="H130" s="1"/>
  <c r="H128"/>
  <c r="G127"/>
  <c r="I127" s="1"/>
  <c r="I126"/>
  <c r="H126"/>
  <c r="G125"/>
  <c r="I125" s="1"/>
  <c r="F125"/>
  <c r="H125" s="1"/>
  <c r="I124"/>
  <c r="H124"/>
  <c r="H123"/>
  <c r="G122"/>
  <c r="H122" s="1"/>
  <c r="H121"/>
  <c r="G120"/>
  <c r="F120"/>
  <c r="H120" s="1"/>
  <c r="G119"/>
  <c r="I119" s="1"/>
  <c r="I118" s="1"/>
  <c r="F119"/>
  <c r="H119" s="1"/>
  <c r="G118"/>
  <c r="F118"/>
  <c r="H118" s="1"/>
  <c r="H117"/>
  <c r="G116"/>
  <c r="H116" s="1"/>
  <c r="G115"/>
  <c r="H115" s="1"/>
  <c r="F115"/>
  <c r="G114"/>
  <c r="F114"/>
  <c r="H114" s="1"/>
  <c r="H113" s="1"/>
  <c r="I113"/>
  <c r="G113"/>
  <c r="F113"/>
  <c r="G112"/>
  <c r="I112" s="1"/>
  <c r="F112"/>
  <c r="H112" s="1"/>
  <c r="F111"/>
  <c r="H111" s="1"/>
  <c r="G110"/>
  <c r="G109"/>
  <c r="G108"/>
  <c r="E108"/>
  <c r="H107"/>
  <c r="F107"/>
  <c r="I107" s="1"/>
  <c r="E107"/>
  <c r="E111" s="1"/>
  <c r="G106"/>
  <c r="F106"/>
  <c r="F105" s="1"/>
  <c r="G105"/>
  <c r="G104"/>
  <c r="I103"/>
  <c r="H103"/>
  <c r="I102"/>
  <c r="H102"/>
  <c r="I101"/>
  <c r="H101"/>
  <c r="G100"/>
  <c r="I100" s="1"/>
  <c r="I99" s="1"/>
  <c r="F100"/>
  <c r="H100" s="1"/>
  <c r="G99"/>
  <c r="F99"/>
  <c r="H99" s="1"/>
  <c r="I98"/>
  <c r="H98"/>
  <c r="I97"/>
  <c r="H97"/>
  <c r="G96"/>
  <c r="I96" s="1"/>
  <c r="F96"/>
  <c r="H96" s="1"/>
  <c r="G95"/>
  <c r="I95" s="1"/>
  <c r="F95"/>
  <c r="H95" s="1"/>
  <c r="G94"/>
  <c r="I94" s="1"/>
  <c r="F94"/>
  <c r="H94" s="1"/>
  <c r="G93"/>
  <c r="I93" s="1"/>
  <c r="F93"/>
  <c r="H93" s="1"/>
  <c r="G92"/>
  <c r="I92" s="1"/>
  <c r="F92"/>
  <c r="H92" s="1"/>
  <c r="G91"/>
  <c r="G90"/>
  <c r="F90"/>
  <c r="H90" s="1"/>
  <c r="H89"/>
  <c r="G88"/>
  <c r="F88"/>
  <c r="H88" s="1"/>
  <c r="G87"/>
  <c r="I87" s="1"/>
  <c r="F87"/>
  <c r="H87" s="1"/>
  <c r="G86"/>
  <c r="I86" s="1"/>
  <c r="F86"/>
  <c r="H86" s="1"/>
  <c r="G85"/>
  <c r="F85"/>
  <c r="F83" s="1"/>
  <c r="G84"/>
  <c r="F84"/>
  <c r="H84" s="1"/>
  <c r="G83"/>
  <c r="G82"/>
  <c r="G81"/>
  <c r="G80"/>
  <c r="I80" s="1"/>
  <c r="F80"/>
  <c r="H80" s="1"/>
  <c r="G79"/>
  <c r="I79" s="1"/>
  <c r="F79"/>
  <c r="H79" s="1"/>
  <c r="G78"/>
  <c r="I78" s="1"/>
  <c r="F78"/>
  <c r="H78" s="1"/>
  <c r="G77"/>
  <c r="I77" s="1"/>
  <c r="F77"/>
  <c r="H77" s="1"/>
  <c r="G76"/>
  <c r="I76" s="1"/>
  <c r="F76"/>
  <c r="H76" s="1"/>
  <c r="G75"/>
  <c r="I75" s="1"/>
  <c r="F75"/>
  <c r="H75" s="1"/>
  <c r="G74"/>
  <c r="I74" s="1"/>
  <c r="F74"/>
  <c r="H74" s="1"/>
  <c r="G73"/>
  <c r="I73" s="1"/>
  <c r="F73"/>
  <c r="H73" s="1"/>
  <c r="G72"/>
  <c r="I72" s="1"/>
  <c r="F72"/>
  <c r="H72" s="1"/>
  <c r="G71"/>
  <c r="I71" s="1"/>
  <c r="F71"/>
  <c r="H71" s="1"/>
  <c r="G70"/>
  <c r="I70" s="1"/>
  <c r="F70"/>
  <c r="H70" s="1"/>
  <c r="G69"/>
  <c r="I69" s="1"/>
  <c r="F69"/>
  <c r="H69" s="1"/>
  <c r="G68"/>
  <c r="I68" s="1"/>
  <c r="F68"/>
  <c r="H68" s="1"/>
  <c r="G67"/>
  <c r="I67" s="1"/>
  <c r="F67"/>
  <c r="H67" s="1"/>
  <c r="G66"/>
  <c r="I66" s="1"/>
  <c r="F66"/>
  <c r="H66" s="1"/>
  <c r="G65"/>
  <c r="I65" s="1"/>
  <c r="F65"/>
  <c r="H65" s="1"/>
  <c r="G64"/>
  <c r="F64"/>
  <c r="F60" s="1"/>
  <c r="F59" s="1"/>
  <c r="G63"/>
  <c r="F63"/>
  <c r="H63" s="1"/>
  <c r="G62"/>
  <c r="I62" s="1"/>
  <c r="F62"/>
  <c r="H62" s="1"/>
  <c r="G61"/>
  <c r="I61" s="1"/>
  <c r="F61"/>
  <c r="H61" s="1"/>
  <c r="G60"/>
  <c r="I60" s="1"/>
  <c r="G59"/>
  <c r="I59" s="1"/>
  <c r="G58"/>
  <c r="G57"/>
  <c r="I57" s="1"/>
  <c r="F57"/>
  <c r="H57" s="1"/>
  <c r="G56"/>
  <c r="I56" s="1"/>
  <c r="F56"/>
  <c r="H56" s="1"/>
  <c r="G55"/>
  <c r="I55" s="1"/>
  <c r="F55"/>
  <c r="H55" s="1"/>
  <c r="H54" s="1"/>
  <c r="G54"/>
  <c r="I54" s="1"/>
  <c r="F54"/>
  <c r="F53"/>
  <c r="G53" s="1"/>
  <c r="I53" s="1"/>
  <c r="F52"/>
  <c r="G52" s="1"/>
  <c r="I52" s="1"/>
  <c r="F51"/>
  <c r="G51" s="1"/>
  <c r="F50"/>
  <c r="G49"/>
  <c r="G48"/>
  <c r="I48" s="1"/>
  <c r="F48"/>
  <c r="H48" s="1"/>
  <c r="G47"/>
  <c r="I47" s="1"/>
  <c r="F47"/>
  <c r="H47" s="1"/>
  <c r="G46"/>
  <c r="I46" s="1"/>
  <c r="F46"/>
  <c r="H46" s="1"/>
  <c r="H45" s="1"/>
  <c r="G45"/>
  <c r="F45"/>
  <c r="G37"/>
  <c r="G35" s="1"/>
  <c r="I35" s="1"/>
  <c r="F37"/>
  <c r="H37" s="1"/>
  <c r="H36"/>
  <c r="F35"/>
  <c r="G33"/>
  <c r="F33"/>
  <c r="H33" s="1"/>
  <c r="G32"/>
  <c r="I32" s="1"/>
  <c r="F32"/>
  <c r="H32" s="1"/>
  <c r="G31"/>
  <c r="I31" s="1"/>
  <c r="F31"/>
  <c r="H31" s="1"/>
  <c r="G29"/>
  <c r="I29" s="1"/>
  <c r="F29"/>
  <c r="H29" s="1"/>
  <c r="G28"/>
  <c r="I28" s="1"/>
  <c r="F28"/>
  <c r="H28" s="1"/>
  <c r="G26"/>
  <c r="I26" s="1"/>
  <c r="F26"/>
  <c r="H26" s="1"/>
  <c r="I25"/>
  <c r="G25"/>
  <c r="F25"/>
  <c r="H25" s="1"/>
  <c r="G23"/>
  <c r="I23" s="1"/>
  <c r="F23"/>
  <c r="H23" s="1"/>
  <c r="I22"/>
  <c r="G22"/>
  <c r="G21" s="1"/>
  <c r="I21" s="1"/>
  <c r="F22"/>
  <c r="H22" s="1"/>
  <c r="J21"/>
  <c r="F21"/>
  <c r="H19"/>
  <c r="H18"/>
  <c r="H17"/>
  <c r="G16"/>
  <c r="I16" s="1"/>
  <c r="F16"/>
  <c r="H16" s="1"/>
  <c r="G15"/>
  <c r="F15"/>
  <c r="H15" s="1"/>
  <c r="F14"/>
  <c r="H83" l="1"/>
  <c r="F82"/>
  <c r="I51"/>
  <c r="G50"/>
  <c r="I50" s="1"/>
  <c r="H59"/>
  <c r="F58"/>
  <c r="H50"/>
  <c r="G14"/>
  <c r="H14" s="1"/>
  <c r="H21"/>
  <c r="H35"/>
  <c r="I83"/>
  <c r="H105"/>
  <c r="H104" s="1"/>
  <c r="F104"/>
  <c r="I58"/>
  <c r="I82"/>
  <c r="I174"/>
  <c r="I173" s="1"/>
  <c r="G173"/>
  <c r="G138" s="1"/>
  <c r="H181"/>
  <c r="H286"/>
  <c r="H280" s="1"/>
  <c r="H274" s="1"/>
  <c r="H285"/>
  <c r="H284"/>
  <c r="I434"/>
  <c r="G428"/>
  <c r="I428" s="1"/>
  <c r="H442"/>
  <c r="F465"/>
  <c r="F38"/>
  <c r="I45"/>
  <c r="H51"/>
  <c r="H52"/>
  <c r="H64"/>
  <c r="H60" s="1"/>
  <c r="H85"/>
  <c r="I105"/>
  <c r="H106"/>
  <c r="H276"/>
  <c r="H428"/>
  <c r="H191"/>
  <c r="F190"/>
  <c r="H190" s="1"/>
  <c r="H422"/>
  <c r="F400"/>
  <c r="H482"/>
  <c r="F481"/>
  <c r="H481" s="1"/>
  <c r="H527"/>
  <c r="F501"/>
  <c r="H501" s="1"/>
  <c r="H541"/>
  <c r="F540"/>
  <c r="F539" s="1"/>
  <c r="I15"/>
  <c r="I104"/>
  <c r="I106"/>
  <c r="H174"/>
  <c r="H173" s="1"/>
  <c r="I442"/>
  <c r="I481"/>
  <c r="I111"/>
  <c r="H127"/>
  <c r="H145"/>
  <c r="I146"/>
  <c r="H158"/>
  <c r="H182"/>
  <c r="H186"/>
  <c r="H192"/>
  <c r="H198"/>
  <c r="F262"/>
  <c r="H313"/>
  <c r="H310" s="1"/>
  <c r="F316"/>
  <c r="G349"/>
  <c r="G357"/>
  <c r="H357" s="1"/>
  <c r="G377"/>
  <c r="H377" s="1"/>
  <c r="I392"/>
  <c r="I396"/>
  <c r="H403"/>
  <c r="H401" s="1"/>
  <c r="I408"/>
  <c r="I412"/>
  <c r="H423"/>
  <c r="I437"/>
  <c r="H449"/>
  <c r="H443" s="1"/>
  <c r="I456"/>
  <c r="I467"/>
  <c r="H470"/>
  <c r="I476"/>
  <c r="H478"/>
  <c r="H483"/>
  <c r="I493"/>
  <c r="I505"/>
  <c r="H506"/>
  <c r="I510"/>
  <c r="H512"/>
  <c r="I522"/>
  <c r="H528"/>
  <c r="H542"/>
  <c r="H546"/>
  <c r="F110"/>
  <c r="G390"/>
  <c r="G407"/>
  <c r="G411"/>
  <c r="I411" s="1"/>
  <c r="G454"/>
  <c r="G475"/>
  <c r="G546"/>
  <c r="G545" s="1"/>
  <c r="H545" s="1"/>
  <c r="I454" l="1"/>
  <c r="G453"/>
  <c r="I407"/>
  <c r="G406"/>
  <c r="H110"/>
  <c r="F109"/>
  <c r="I349"/>
  <c r="G348"/>
  <c r="H454"/>
  <c r="H453" s="1"/>
  <c r="H349"/>
  <c r="H539"/>
  <c r="G540"/>
  <c r="G539" s="1"/>
  <c r="H407"/>
  <c r="H279"/>
  <c r="H273" s="1"/>
  <c r="F138"/>
  <c r="H138" s="1"/>
  <c r="I138"/>
  <c r="G43"/>
  <c r="I475"/>
  <c r="G466"/>
  <c r="I390"/>
  <c r="G389"/>
  <c r="I357"/>
  <c r="G356"/>
  <c r="F315"/>
  <c r="H315" s="1"/>
  <c r="H316"/>
  <c r="H262"/>
  <c r="F261"/>
  <c r="F451"/>
  <c r="H278"/>
  <c r="H272" s="1"/>
  <c r="H277"/>
  <c r="G38"/>
  <c r="I14"/>
  <c r="K14"/>
  <c r="H58"/>
  <c r="H82"/>
  <c r="F81"/>
  <c r="H475"/>
  <c r="I110"/>
  <c r="H540"/>
  <c r="I501"/>
  <c r="H411"/>
  <c r="I262"/>
  <c r="I261" s="1"/>
  <c r="H81" l="1"/>
  <c r="H43" s="1"/>
  <c r="I81"/>
  <c r="I38"/>
  <c r="I348"/>
  <c r="G347"/>
  <c r="H348"/>
  <c r="H109"/>
  <c r="H108" s="1"/>
  <c r="F108"/>
  <c r="I109"/>
  <c r="I406"/>
  <c r="G405"/>
  <c r="I453"/>
  <c r="G452"/>
  <c r="F43"/>
  <c r="H38"/>
  <c r="F441"/>
  <c r="H261"/>
  <c r="H260" s="1"/>
  <c r="F260"/>
  <c r="I356"/>
  <c r="H356"/>
  <c r="I389"/>
  <c r="G388"/>
  <c r="H389"/>
  <c r="H388" s="1"/>
  <c r="H387" s="1"/>
  <c r="I466"/>
  <c r="G465"/>
  <c r="H466"/>
  <c r="I43"/>
  <c r="G42"/>
  <c r="J43"/>
  <c r="H406"/>
  <c r="H405" s="1"/>
  <c r="H400" s="1"/>
  <c r="F254" l="1"/>
  <c r="I260"/>
  <c r="I405"/>
  <c r="G400"/>
  <c r="I400" s="1"/>
  <c r="I347"/>
  <c r="G337"/>
  <c r="H347"/>
  <c r="H337" s="1"/>
  <c r="I388"/>
  <c r="G387"/>
  <c r="I387" s="1"/>
  <c r="I452"/>
  <c r="G451"/>
  <c r="H452"/>
  <c r="I465"/>
  <c r="H465"/>
  <c r="I108"/>
  <c r="F91"/>
  <c r="H254"/>
  <c r="F42"/>
  <c r="I42" s="1"/>
  <c r="H91" l="1"/>
  <c r="I91"/>
  <c r="I337"/>
  <c r="G254"/>
  <c r="I451"/>
  <c r="G441"/>
  <c r="I441" s="1"/>
  <c r="H451"/>
  <c r="H441" s="1"/>
  <c r="H42"/>
  <c r="H41" s="1"/>
  <c r="F41"/>
  <c r="F568" l="1"/>
  <c r="F569"/>
  <c r="I254"/>
  <c r="G41"/>
  <c r="G568" l="1"/>
  <c r="I568" s="1"/>
  <c r="I41"/>
  <c r="G569"/>
  <c r="H568"/>
  <c r="H569"/>
  <c r="F577"/>
  <c r="G577" l="1"/>
  <c r="I569"/>
  <c r="H577" l="1"/>
  <c r="H578" s="1"/>
  <c r="K584" l="1"/>
  <c r="K585" s="1"/>
  <c r="I577"/>
</calcChain>
</file>

<file path=xl/sharedStrings.xml><?xml version="1.0" encoding="utf-8"?>
<sst xmlns="http://schemas.openxmlformats.org/spreadsheetml/2006/main" count="722" uniqueCount="223">
  <si>
    <t>LAPORAN PERTANGGUNGJAWABAN REALISASI PELAKSANAAN APB Desa</t>
  </si>
  <si>
    <t>PEMERINTAH DESA ALASANGKER</t>
  </si>
  <si>
    <t>TAHUN ANGGARAN 2022</t>
  </si>
  <si>
    <t>Kode Rekening</t>
  </si>
  <si>
    <t>Uraian</t>
  </si>
  <si>
    <t xml:space="preserve">Anggaran  Setelah Perubahan                </t>
  </si>
  <si>
    <t>Jumlah Realisasi</t>
  </si>
  <si>
    <t>Bertambah (Berkurang)</t>
  </si>
  <si>
    <t>Prosentase %</t>
  </si>
  <si>
    <t>1</t>
  </si>
  <si>
    <t>2</t>
  </si>
  <si>
    <t xml:space="preserve">PENDAPATAN </t>
  </si>
  <si>
    <t>Pendapatan Asli Desa</t>
  </si>
  <si>
    <t>Hasil Usaha</t>
  </si>
  <si>
    <t>Hasil Aset</t>
  </si>
  <si>
    <t>Swadaya, Partisipasi dan Gotong Royong</t>
  </si>
  <si>
    <t>Lain-lain Pendapatan Asli Desa yang Sah</t>
  </si>
  <si>
    <t>Pendapatan Transfer</t>
  </si>
  <si>
    <t>Dana Desa</t>
  </si>
  <si>
    <t>Bagian dari hasil Pajak dan Retribusi daerah kabupaten/kota</t>
  </si>
  <si>
    <t>Bagi hasil Pajak daerah hasil restribusi daerah</t>
  </si>
  <si>
    <t>Alokasi Dana Desa</t>
  </si>
  <si>
    <t>Bantuan Keuangan</t>
  </si>
  <si>
    <t>Bantuan Provinsi</t>
  </si>
  <si>
    <t>Bantuan Kabupaten/ Kota</t>
  </si>
  <si>
    <t>Pendapatan Lain-lain</t>
  </si>
  <si>
    <t>Koreksi Kesalahan belanja tahun-tahun sebelumnya</t>
  </si>
  <si>
    <t>Bunga Bank</t>
  </si>
  <si>
    <t>JUMLAH PENDAPATAN</t>
  </si>
  <si>
    <t>BELANJA</t>
  </si>
  <si>
    <t>01</t>
  </si>
  <si>
    <t>BIDANG PENYELENGGARAAN PEMERINTAHAN DESA</t>
  </si>
  <si>
    <t>Penyelenggaraan Belanja Penghasilan Tetap, Tunjangan dan Operasional Pemerintahan Desa</t>
  </si>
  <si>
    <t>Belanja Pegawai</t>
  </si>
  <si>
    <t xml:space="preserve">Penghasilan Tetap dan Tunjangan Kepala Desa </t>
  </si>
  <si>
    <t xml:space="preserve">Penghasilan Tetap Kepala Desa </t>
  </si>
  <si>
    <t>02</t>
  </si>
  <si>
    <t xml:space="preserve">Tunjangan Kepala Desa </t>
  </si>
  <si>
    <t>03</t>
  </si>
  <si>
    <t>bantuan tambahan Penghasilan perbekel</t>
  </si>
  <si>
    <t>Tunjangan Kinerja</t>
  </si>
  <si>
    <t>Penghasilan Tetap dan Tunjangan Perangkat Desa</t>
  </si>
  <si>
    <t>Penghasilan Tetap Perangkat Desa</t>
  </si>
  <si>
    <t>Tunjangan Perangkat Desa</t>
  </si>
  <si>
    <t>Jaminan Ketenagakerjaan Kepala Desa</t>
  </si>
  <si>
    <t>Jaminan Sosial Kepala Desa dan Perangkat Desa</t>
  </si>
  <si>
    <t xml:space="preserve">Jaminan Sosial Kepala Desa </t>
  </si>
  <si>
    <t>Jaminan Sosial Perangkat Desa</t>
  </si>
  <si>
    <t>Jaminan Ketenagakerjaan Perangkat Desa</t>
  </si>
  <si>
    <t>Penyediaan Operasional Pemerintah Desa (ATK, Honorarium PKPKD dan PPKD, perlengkapan perkantoran, pakaian dinas/atribut, listrik/telpon, dll)</t>
  </si>
  <si>
    <t>Belanja Barang dan jasa</t>
  </si>
  <si>
    <t>Belanja barang Perlengkapan</t>
  </si>
  <si>
    <t>Belanja Alat tulis kantor dan benda pos</t>
  </si>
  <si>
    <t>Belanja Perlengkapan alat-alat listrik</t>
  </si>
  <si>
    <t>Belanja Perlengkapan alat-alat rumah tangga/ peralatan dan bahan kebersihan</t>
  </si>
  <si>
    <t>04</t>
  </si>
  <si>
    <t>Belanja bahan bakar minyak/ Gas/isi ulang tabung pemadam kebakaran</t>
  </si>
  <si>
    <t>05</t>
  </si>
  <si>
    <t>Belanja Barang Cetak dan Penggandaan</t>
  </si>
  <si>
    <t>06</t>
  </si>
  <si>
    <t>Belanja Barang Konsumsi (makan/minum)</t>
  </si>
  <si>
    <t>09</t>
  </si>
  <si>
    <t>Belanja Pakaian Dinas /seragam/atribut</t>
  </si>
  <si>
    <t xml:space="preserve">Belanja Barang perlengkapan lainnya </t>
  </si>
  <si>
    <t>Belanja Jasa Honorarium</t>
  </si>
  <si>
    <t>Belanja Jasa Honorarium Tim Pelaksana kegiatan</t>
  </si>
  <si>
    <t>Belanja Jasa Honorarium Petugas</t>
  </si>
  <si>
    <t>Belanja Perjalanan Dinas</t>
  </si>
  <si>
    <t>Belanja Perjalanan Dinas dalam Kabupaten/Kota</t>
  </si>
  <si>
    <t>Belanja Perjalanan Dinas Luar Kabupaten/Kota</t>
  </si>
  <si>
    <t>Belanja Operasional perkantoran</t>
  </si>
  <si>
    <t>Belanja Jasa langganan listrik</t>
  </si>
  <si>
    <t>07</t>
  </si>
  <si>
    <t>Belanja Jasa perpanjangan Ijin/Pajak</t>
  </si>
  <si>
    <t>Penyediaan Tunjangan BPD</t>
  </si>
  <si>
    <t>`01</t>
  </si>
  <si>
    <t>Tunjangan Kedudukan BPD</t>
  </si>
  <si>
    <t>`02</t>
  </si>
  <si>
    <t>Tunjangan Kinerja BPD</t>
  </si>
  <si>
    <t>Penyediaan Operasional BPD (Rapat-rapat (ATK, makan-minum), perlengkapan perkantoran, Pakaian Seragam, perjalanan dinas, listrik/telpon, dll)</t>
  </si>
  <si>
    <t>Belanja Modal</t>
  </si>
  <si>
    <t>Belanja modal peralatan komputer</t>
  </si>
  <si>
    <t>Belanja Modal Peralatan moubiler dan asesoris ruangan</t>
  </si>
  <si>
    <t>Sarana dan Prasarana Pemerintahan Desa</t>
  </si>
  <si>
    <t>Penyediaan sarana (aset tetap) perkantoran / pemerintahan</t>
  </si>
  <si>
    <t>Belanja Barang dan Jasa</t>
  </si>
  <si>
    <t>Belanja Pemeliharaan</t>
  </si>
  <si>
    <t>Belanja Pemeliharaan mesin dan peralatan berat</t>
  </si>
  <si>
    <t>Belanja Pemeliharaan Kendaraan Bermotor</t>
  </si>
  <si>
    <t>`03</t>
  </si>
  <si>
    <t>Belanja Modal Kendaraan Darat Bermotor</t>
  </si>
  <si>
    <t>Pemeliharaan Gedung/Prasarana kantor Desa</t>
  </si>
  <si>
    <t>Administrasi Kependudukan, Pencatatan Sipil, Statistik dan Kearsipan</t>
  </si>
  <si>
    <t>Pelayanan administrasi umum dan kependudukan (Surat Pengantar/Pelayanan KTP, Kartu Keluarga, dll)</t>
  </si>
  <si>
    <t>Belanja pemeliharaan</t>
  </si>
  <si>
    <t>Belanja Cetak dan Penggandaan</t>
  </si>
  <si>
    <t>Penyusunan / Pendataan / Pemutakhiran Profil Desa</t>
  </si>
  <si>
    <t>99</t>
  </si>
  <si>
    <t>Belanja Jasa Honorarium Pembantu Tugas Umum Desa</t>
  </si>
  <si>
    <t>Belanja Jasa Honorarium Tenaga Ahli /Profesi/Konsultan</t>
  </si>
  <si>
    <t>Belanja Kursus Pelatihan</t>
  </si>
  <si>
    <t>Pemetaan dan Analisis kemiskinan Desa secara partisipatif ( Verval BDT)</t>
  </si>
  <si>
    <t>Belanja Jasa Honorarium Tim Pelaksana kegiatan (Petugas Pendata)</t>
  </si>
  <si>
    <t>Belanja Jasa Honorarium unsur staf perangkat Desa (Operator )</t>
  </si>
  <si>
    <t>Tata Praja Pemerintahan, Perencanaan, Keuangan dan Pelaporan</t>
  </si>
  <si>
    <t>Penyelenggaraan Musyawarah Perencanaan Desa / Pembahasan APBDes</t>
  </si>
  <si>
    <t>Belanja Jasa Honorarium unsur staf perangkat Desa</t>
  </si>
  <si>
    <t>Penyelenggaraan Musyawarah Desa lainnya (musdus, rembug warga, dll., yang bersifat non-reguler sesuai kebutuhan desa)</t>
  </si>
  <si>
    <t>Penyusunan Dokumen Perencanaan Desa (RPJMDes/RKPDes,dll)</t>
  </si>
  <si>
    <t>Belanja Jasa Honorarium Tenaga Ahli/profesi konsultan</t>
  </si>
  <si>
    <t>Pengelolaan / Administrasi / Inventarisasi / Penilaian Aset Desa</t>
  </si>
  <si>
    <t>Penyusunan Kebijakan Desa</t>
  </si>
  <si>
    <t>Belanja Jasa Honorarium Tim Pelaksana Kegiatan</t>
  </si>
  <si>
    <t>Penyusunan Laporan Kepala Desa/Penyelenggaraan Pemerintahan Desa (laporan akhir tahun anggaran, laporan akhir masa jabatan, laporan keterangan akhir tahun anggaran, informasi kepada masyarakat)</t>
  </si>
  <si>
    <t>08</t>
  </si>
  <si>
    <t xml:space="preserve">Pengembangan Sistem Informasi Desa </t>
  </si>
  <si>
    <t>Koordinasi/Kerjasama Penyelenggaraan Pemerintahan dan Pembangunan Desa (Antar Desa/Kecamatan/Kabupaten, Pihak Ketiga, dll)</t>
  </si>
  <si>
    <t>Dukungan Pelaksanaan dan Sosialisasi Pilkades, Pemilihan Kepala Kewilayahan dan Pemilihan BPD</t>
  </si>
  <si>
    <t>Pertanahan</t>
  </si>
  <si>
    <t>Administrasi Pajak Bumi dan Bangunan (PBB)</t>
  </si>
  <si>
    <t>Kegiatan Fasilitasi dan Pembangunan Kantor / Balai Badan Permusyawaratan Desa</t>
  </si>
  <si>
    <t>Kegiatan Pemeliharaan Kantor / Balai Badan Permusyawaratan Desa</t>
  </si>
  <si>
    <t>Kegiatan Fasilitasi Pembangunan Kantor Lembaga-lembaga Adat</t>
  </si>
  <si>
    <t>Kegiatan Pemeliharaan Kantor Lembaga-lembaga Adat</t>
  </si>
  <si>
    <t xml:space="preserve">Kegiatan Pengadaan Pos Keamanan Lingkungan dan Pos Kesiapsiagaan Lainnya </t>
  </si>
  <si>
    <t xml:space="preserve">Kegiatan Penetapan Keadaan Darurat </t>
  </si>
  <si>
    <t>Kegiatan Pembiayaan Perlindungan Masyarakat</t>
  </si>
  <si>
    <t xml:space="preserve">Kegiatan Pembinaan Keamanan dan Ketertiban Masyarakat </t>
  </si>
  <si>
    <t>Kegiatan Pembinaan dan Pemulihan Pasca Terjadinya Bencana</t>
  </si>
  <si>
    <t>Kegiatan Pemekaran Banjar Dinas</t>
  </si>
  <si>
    <t>BIDANG PELAKSANAAN PEMBANGUNAN DESA</t>
  </si>
  <si>
    <t>Kegiatan Penyelenggaraan dan Pengadaan Pos Kesehatan Desa dan Poliklinik Desa</t>
  </si>
  <si>
    <t>Pendidikan</t>
  </si>
  <si>
    <t>Kegiatan Penyelenggaraan PAUD Milik Desa</t>
  </si>
  <si>
    <t>Belanja Jasa Honorarium Petugas ( Honor Guru Paud/TK)</t>
  </si>
  <si>
    <t>Kegiatan Pelayanan Kesehatan Penduduk Miskin</t>
  </si>
  <si>
    <t>Kegiatan Gerakan Hidup Bersih dan Sehat</t>
  </si>
  <si>
    <t>Kegiatan Pembinaan dan Pengawasan Upaya Kesehatan Tradisional</t>
  </si>
  <si>
    <t>Kegiatan Penyuluhan, Pemantoaan dan Pencegahan Narkotika dan Zat Adiktif di Desa</t>
  </si>
  <si>
    <t>Dukungan Penyelenggaran Paud</t>
  </si>
  <si>
    <t>Belanja Bahan Perlengkapan yang diserahkan Kepada masyarakat</t>
  </si>
  <si>
    <t>Kegiatan Fasilitasi, Pengadaan dan Pengelolaan Ambulan Desa</t>
  </si>
  <si>
    <t>Kegiatan Pengelolaan dan Pembinaan Taman Obat Keluarga</t>
  </si>
  <si>
    <t>Pembangunan/Rehabilitasi/Peningkatan Sarana Prasarana Perpustakaan/Taman Bacaan Desa/ Sanggar Belajar Milik Desa**     ( FINISHING DAN PENATAAN BALE SERBA GUNA )</t>
  </si>
  <si>
    <t>Belanja modal</t>
  </si>
  <si>
    <t>Belanja Modal Honorarium</t>
  </si>
  <si>
    <t>Belanja Modal Upah Tenaga Kerja</t>
  </si>
  <si>
    <t>Belanja Modal bahan baku/material</t>
  </si>
  <si>
    <t>Belanja Modal Sewa Peralatan</t>
  </si>
  <si>
    <t>Kegiatan Fasilitasi, Pembangunan, Pembinaan dan Pengelolaan Sanggar Belajar dan Sanggar Seni Budaya                         ( pencak Silat )</t>
  </si>
  <si>
    <t>Penyelenggaraan Posyandu</t>
  </si>
  <si>
    <t>Pengadaan Sarana dan Prasarana Posyandu</t>
  </si>
  <si>
    <t>Kegiatan Fasilitasi dan Pemberiaan Bea Siswa Miskin</t>
  </si>
  <si>
    <t>Kegiatan Fasilitasi dan Pemberian Bantuan Bagi RTS, Lansia dan Penyandang Cacat (Difabel)</t>
  </si>
  <si>
    <t>Kesehatan</t>
  </si>
  <si>
    <t>Penyelenggaraan Pos Kesehatan Desa (PKD) / Polindes Milik Desa</t>
  </si>
  <si>
    <t>Belanja Bahan Obat obatan</t>
  </si>
  <si>
    <t>Belanja Barang bahan material</t>
  </si>
  <si>
    <t>Penyelenggaraan Desa Siaga Kesehatan</t>
  </si>
  <si>
    <t>10</t>
  </si>
  <si>
    <t>Belanja Jasa Sewa</t>
  </si>
  <si>
    <t>Belanja Jasa Sewa peralatan/perlengkapan</t>
  </si>
  <si>
    <t>Belanja Jasa Sewa sarana mobilitas</t>
  </si>
  <si>
    <t>Pekerjaan Umum dan Penataan Ruang</t>
  </si>
  <si>
    <t>Pembangunan/Rehabilitasi/Peningkatan/Pengerasan Jalan lingkungan pemukiman/gang</t>
  </si>
  <si>
    <t>Pembuatan/Pemuktahiran Peta Wilayah dan Sosial Desa</t>
  </si>
  <si>
    <t>Kawasan Permukiman</t>
  </si>
  <si>
    <t>Dukungan pelaksanaan program Pembangunan/Rehab Rumah Tidak Layak Huni (RTLH) GAKIN (pemetaan, validasi, dll)</t>
  </si>
  <si>
    <t>Pemeliharaan Fasilitas Pengelolaan Sampah Desa/Permukiman (Penampungan, Bank Sampah, dll)</t>
  </si>
  <si>
    <t>Belanja Pemeliharaan mesin dan peralatan berat  ( Mobil Sampah )</t>
  </si>
  <si>
    <t>Belanja Pemeliharaan Lainnya</t>
  </si>
  <si>
    <t>Padat Karya Tunai ( Pembersihan Tumpukan Sampah )</t>
  </si>
  <si>
    <t>Belanja sewa</t>
  </si>
  <si>
    <t>Pembangunan Rehabilitasi/Peningkatan Sambungan Air Bersih Ke rumah Tangga (pipanisasi, dll) (Pembangunan Captering Br. Dinas Tenaon)</t>
  </si>
  <si>
    <t>Belanja Modal Irigasi/Embung/Drainase</t>
  </si>
  <si>
    <t>Belanja honorarium pelaksana kegiatan</t>
  </si>
  <si>
    <t>Belanja Upah Tenaga Kerja</t>
  </si>
  <si>
    <t>Belanja Bahan Baku</t>
  </si>
  <si>
    <t>Perhubungan, Komunikasi, dan Informatika</t>
  </si>
  <si>
    <t>Penyelenggaraan Informasi Publik Desa</t>
  </si>
  <si>
    <t>Belanja bahan material</t>
  </si>
  <si>
    <t>Belanja Bendera/Umbul-umbul/spanduk</t>
  </si>
  <si>
    <t>Pengelolaan dan Pembuatan Jaringan/Instalasi Komunikasi dan Informasi Lokal Desal</t>
  </si>
  <si>
    <t xml:space="preserve">Belanja Barang perlengkapan </t>
  </si>
  <si>
    <t>Belanja Jasa Langganan Internet</t>
  </si>
  <si>
    <t>BIDANG PEMBINAAN KEMASYARAKATAN</t>
  </si>
  <si>
    <t>Ketenteraman, Ketertiban Umum, dan Pelindungan Masyarakat</t>
  </si>
  <si>
    <t>Pengadaan / Penyelenggaraan Pos Keamanan Desa</t>
  </si>
  <si>
    <t>Belanja Modal Gedung</t>
  </si>
  <si>
    <t>Kebudayaan dan Keagamaan</t>
  </si>
  <si>
    <t>Pembinaan group kesenian dan kebudayaan tingkat desa</t>
  </si>
  <si>
    <t>Penyelenggaraan Festival Kesenian, Adat/Kebudayaan, dan Keagamaan tingkat Desa</t>
  </si>
  <si>
    <t>Pemeliharaan sarana dan prasarana kebudayaan /rumah adat/keagamaan milik desa</t>
  </si>
  <si>
    <t>Kepemudaan dan Olah Raga</t>
  </si>
  <si>
    <t>Pengiriman Kontingen Kepemudaan dan Olah Raga sebagai Wakil Desa di tingkat Kecamatan dan Kabupaten/Kota</t>
  </si>
  <si>
    <t>Pembinaan Karang Taruna/Club Kepemudaan/Club Olahraga</t>
  </si>
  <si>
    <t>Belanja Jasa uang saku pelatihan/seminar/bimtek</t>
  </si>
  <si>
    <t>Kelembagaan Masyarakat</t>
  </si>
  <si>
    <t>Pembinaan Lembaga Adat</t>
  </si>
  <si>
    <t>Belanja Jasa Honorarium Lainnya</t>
  </si>
  <si>
    <t>Pembinaan LKMD/LPM/LPMD</t>
  </si>
  <si>
    <t>Pembinaan PKK</t>
  </si>
  <si>
    <t>Pemberdayaan Masyarakat</t>
  </si>
  <si>
    <t>Pertanian dan Peternakan</t>
  </si>
  <si>
    <t>Peningkatan Produksi Tanaman Pangan (Alat Produksi dan pengolahan pertanian, penggilingan Padi/jagung, dll)</t>
  </si>
  <si>
    <t>Belanja Bantuan Bibit Tanaman/Hewan/Ikan</t>
  </si>
  <si>
    <t>Peningkatan Produksi Peternakan (Alat Produksi dan pengolahan peternakan, kandang, dll)</t>
  </si>
  <si>
    <t>Peningkatan kapasitas kepala Desa</t>
  </si>
  <si>
    <t>Penanggulangan Bencana , Keadaan Darurat dan keadaan Mendesak.</t>
  </si>
  <si>
    <t>PENANGGULANGAN BENCANA</t>
  </si>
  <si>
    <t>Belanja tidak terduga</t>
  </si>
  <si>
    <t>KEADAAN DARURAT</t>
  </si>
  <si>
    <t>KEADAAN MENDESAK</t>
  </si>
  <si>
    <t>JUMLAH BELANJA</t>
  </si>
  <si>
    <t>SURFLUS / (DEFISIT)</t>
  </si>
  <si>
    <t>PEMBIAYAAN</t>
  </si>
  <si>
    <t>Penerimaan Pembiayaan</t>
  </si>
  <si>
    <t>SILPA 2021</t>
  </si>
  <si>
    <t>Pencairan Dana Cadangan</t>
  </si>
  <si>
    <t>Hasil Kekayaan Desa yang dipisahkan</t>
  </si>
  <si>
    <t>Silpa Tahun Berjalan</t>
  </si>
  <si>
    <t>Perbekel Desa Alasangker</t>
  </si>
  <si>
    <t>I WAYAN SITAMA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</si>
</sst>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</numFmts>
  <fonts count="2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indexed="8"/>
      <name val="Arial"/>
      <family val="2"/>
      <charset val="134"/>
    </font>
    <font>
      <b/>
      <sz val="12"/>
      <color theme="1"/>
      <name val="Arial Narrow"/>
      <family val="2"/>
    </font>
    <font>
      <b/>
      <sz val="12"/>
      <color indexed="8"/>
      <name val="Arial"/>
      <family val="2"/>
      <charset val="134"/>
    </font>
    <font>
      <b/>
      <i/>
      <sz val="12"/>
      <color theme="1"/>
      <name val="Arial Narrow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i/>
      <sz val="12"/>
      <color indexed="8"/>
      <name val="Arial"/>
      <family val="2"/>
      <charset val="134"/>
    </font>
    <font>
      <sz val="11"/>
      <color indexed="8"/>
      <name val="Bookman Old Style"/>
      <family val="1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name val="Arial"/>
      <family val="2"/>
    </font>
    <font>
      <sz val="10"/>
      <name val="Times New Roman"/>
      <family val="1"/>
    </font>
    <font>
      <sz val="10"/>
      <color rgb="FF000000"/>
      <name val="Times New Roman"/>
      <charset val="204"/>
    </font>
    <font>
      <sz val="11"/>
      <color indexed="8"/>
      <name val="Helvetica Neue"/>
    </font>
    <font>
      <sz val="10"/>
      <name val="Times New Roman"/>
      <family val="1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88">
    <xf numFmtId="0" fontId="0" fillId="0" borderId="0"/>
    <xf numFmtId="164" fontId="12" fillId="0" borderId="0" applyFont="0" applyFill="0" applyBorder="0" applyAlignment="0" applyProtection="0"/>
    <xf numFmtId="0" fontId="2" fillId="0" borderId="0">
      <alignment vertical="top"/>
    </xf>
    <xf numFmtId="43" fontId="2" fillId="0" borderId="0" applyFont="0" applyFill="0" applyBorder="0" applyAlignment="0" applyProtection="0">
      <alignment vertical="top"/>
    </xf>
    <xf numFmtId="0" fontId="8" fillId="0" borderId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/>
    <xf numFmtId="0" fontId="17" fillId="0" borderId="0"/>
    <xf numFmtId="0" fontId="8" fillId="0" borderId="0"/>
    <xf numFmtId="41" fontId="2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5" fillId="0" borderId="0"/>
    <xf numFmtId="0" fontId="2" fillId="0" borderId="0">
      <alignment vertical="top"/>
    </xf>
    <xf numFmtId="0" fontId="8" fillId="0" borderId="0"/>
    <xf numFmtId="0" fontId="17" fillId="0" borderId="0"/>
    <xf numFmtId="0" fontId="8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top"/>
    </xf>
    <xf numFmtId="0" fontId="26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17" fillId="0" borderId="0"/>
    <xf numFmtId="0" fontId="8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</cellStyleXfs>
  <cellXfs count="239">
    <xf numFmtId="0" fontId="0" fillId="0" borderId="0" xfId="0"/>
    <xf numFmtId="0" fontId="3" fillId="2" borderId="0" xfId="2" applyFont="1" applyFill="1" applyAlignment="1">
      <alignment horizontal="left" vertical="center" wrapText="1" readingOrder="1"/>
    </xf>
    <xf numFmtId="0" fontId="3" fillId="2" borderId="0" xfId="2" applyFont="1" applyFill="1" applyAlignment="1">
      <alignment horizontal="left" vertical="top" wrapText="1"/>
    </xf>
    <xf numFmtId="0" fontId="3" fillId="2" borderId="0" xfId="2" applyFont="1" applyFill="1" applyAlignment="1">
      <alignment vertical="top"/>
    </xf>
    <xf numFmtId="0" fontId="4" fillId="3" borderId="0" xfId="2" applyFont="1" applyFill="1" applyAlignment="1">
      <alignment horizontal="right" vertical="top"/>
    </xf>
    <xf numFmtId="0" fontId="4" fillId="3" borderId="0" xfId="2" applyFont="1" applyFill="1" applyBorder="1" applyAlignment="1">
      <alignment horizontal="right" vertical="top"/>
    </xf>
    <xf numFmtId="0" fontId="4" fillId="3" borderId="1" xfId="2" applyFont="1" applyFill="1" applyBorder="1" applyAlignment="1">
      <alignment horizontal="right" vertical="top"/>
    </xf>
    <xf numFmtId="0" fontId="4" fillId="3" borderId="0" xfId="2" applyFont="1" applyFill="1">
      <alignment vertical="top"/>
    </xf>
    <xf numFmtId="43" fontId="4" fillId="3" borderId="0" xfId="3" applyFont="1" applyFill="1">
      <alignment vertical="top"/>
    </xf>
    <xf numFmtId="0" fontId="4" fillId="2" borderId="0" xfId="2" applyFont="1" applyFill="1">
      <alignment vertical="top"/>
    </xf>
    <xf numFmtId="0" fontId="3" fillId="2" borderId="0" xfId="2" applyFont="1" applyFill="1" applyAlignment="1">
      <alignment horizontal="center" vertical="top"/>
    </xf>
    <xf numFmtId="0" fontId="3" fillId="2" borderId="0" xfId="2" applyFont="1" applyFill="1">
      <alignment vertical="top"/>
    </xf>
    <xf numFmtId="0" fontId="3" fillId="2" borderId="0" xfId="2" applyFont="1" applyFill="1" applyAlignment="1">
      <alignment horizontal="left" vertical="top"/>
    </xf>
    <xf numFmtId="43" fontId="4" fillId="2" borderId="0" xfId="3" applyFont="1" applyFill="1">
      <alignment vertical="top"/>
    </xf>
    <xf numFmtId="0" fontId="3" fillId="2" borderId="0" xfId="2" applyFont="1" applyFill="1" applyAlignment="1">
      <alignment horizontal="left" vertical="top"/>
    </xf>
    <xf numFmtId="0" fontId="3" fillId="2" borderId="0" xfId="2" applyFont="1" applyFill="1" applyBorder="1" applyAlignment="1">
      <alignment horizontal="center" vertical="top"/>
    </xf>
    <xf numFmtId="0" fontId="3" fillId="2" borderId="0" xfId="2" applyFont="1" applyFill="1" applyBorder="1">
      <alignment vertical="top"/>
    </xf>
    <xf numFmtId="0" fontId="3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top"/>
    </xf>
    <xf numFmtId="0" fontId="3" fillId="2" borderId="2" xfId="2" applyFont="1" applyFill="1" applyBorder="1" applyAlignment="1">
      <alignment horizontal="center" vertical="center" wrapText="1" readingOrder="1"/>
    </xf>
    <xf numFmtId="0" fontId="3" fillId="2" borderId="2" xfId="2" applyFont="1" applyFill="1" applyBorder="1" applyAlignment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39" fontId="5" fillId="2" borderId="2" xfId="2" applyNumberFormat="1" applyFont="1" applyFill="1" applyBorder="1" applyAlignment="1">
      <alignment horizontal="right" vertical="center" wrapText="1"/>
    </xf>
    <xf numFmtId="39" fontId="3" fillId="2" borderId="2" xfId="2" applyNumberFormat="1" applyFont="1" applyFill="1" applyBorder="1" applyAlignment="1">
      <alignment horizontal="right" vertical="center" wrapText="1"/>
    </xf>
    <xf numFmtId="2" fontId="3" fillId="2" borderId="2" xfId="2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vertical="top"/>
    </xf>
    <xf numFmtId="39" fontId="6" fillId="2" borderId="0" xfId="2" applyNumberFormat="1" applyFont="1" applyFill="1" applyAlignment="1">
      <alignment vertical="top"/>
    </xf>
    <xf numFmtId="0" fontId="7" fillId="4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justify" vertical="center" wrapText="1"/>
    </xf>
    <xf numFmtId="39" fontId="7" fillId="4" borderId="2" xfId="2" applyNumberFormat="1" applyFont="1" applyFill="1" applyBorder="1" applyAlignment="1">
      <alignment horizontal="right" vertical="center" wrapText="1"/>
    </xf>
    <xf numFmtId="39" fontId="3" fillId="4" borderId="2" xfId="2" applyNumberFormat="1" applyFont="1" applyFill="1" applyBorder="1" applyAlignment="1">
      <alignment horizontal="right" vertical="center" wrapText="1"/>
    </xf>
    <xf numFmtId="2" fontId="3" fillId="4" borderId="2" xfId="2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justify" vertical="center" wrapText="1"/>
    </xf>
    <xf numFmtId="0" fontId="4" fillId="2" borderId="0" xfId="2" applyFont="1" applyFill="1" applyAlignment="1">
      <alignment vertical="top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justify" vertical="center" wrapText="1"/>
    </xf>
    <xf numFmtId="39" fontId="7" fillId="2" borderId="2" xfId="2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justify" vertical="center" wrapText="1"/>
    </xf>
    <xf numFmtId="43" fontId="5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horizontal="right" vertical="top" wrapText="1"/>
    </xf>
    <xf numFmtId="43" fontId="3" fillId="0" borderId="2" xfId="3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justify" vertical="top" wrapText="1"/>
    </xf>
    <xf numFmtId="43" fontId="3" fillId="0" borderId="2" xfId="3" applyFont="1" applyFill="1" applyBorder="1" applyAlignment="1">
      <alignment horizontal="center" vertical="center"/>
    </xf>
    <xf numFmtId="39" fontId="3" fillId="0" borderId="2" xfId="2" applyNumberFormat="1" applyFont="1" applyBorder="1" applyAlignment="1">
      <alignment horizontal="right" vertical="center" wrapText="1"/>
    </xf>
    <xf numFmtId="39" fontId="3" fillId="0" borderId="2" xfId="2" applyNumberFormat="1" applyFont="1" applyBorder="1" applyAlignment="1">
      <alignment horizontal="right" vertical="top" wrapText="1"/>
    </xf>
    <xf numFmtId="0" fontId="3" fillId="2" borderId="2" xfId="2" applyFont="1" applyFill="1" applyBorder="1" applyAlignment="1">
      <alignment horizontal="center" vertical="center"/>
    </xf>
    <xf numFmtId="43" fontId="4" fillId="2" borderId="0" xfId="2" applyNumberFormat="1" applyFont="1" applyFill="1" applyAlignment="1">
      <alignment vertical="top"/>
    </xf>
    <xf numFmtId="0" fontId="5" fillId="5" borderId="2" xfId="2" applyFont="1" applyFill="1" applyBorder="1" applyAlignment="1">
      <alignment horizontal="center" vertical="center" wrapText="1"/>
    </xf>
    <xf numFmtId="0" fontId="7" fillId="5" borderId="2" xfId="2" quotePrefix="1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left" vertical="center" wrapText="1"/>
    </xf>
    <xf numFmtId="39" fontId="5" fillId="5" borderId="2" xfId="2" applyNumberFormat="1" applyFont="1" applyFill="1" applyBorder="1" applyAlignment="1">
      <alignment horizontal="right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7" fillId="4" borderId="2" xfId="2" quotePrefix="1" applyFont="1" applyFill="1" applyBorder="1" applyAlignment="1">
      <alignment horizontal="center" vertical="center" wrapText="1"/>
    </xf>
    <xf numFmtId="0" fontId="5" fillId="4" borderId="2" xfId="2" quotePrefix="1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wrapText="1"/>
    </xf>
    <xf numFmtId="39" fontId="5" fillId="4" borderId="2" xfId="2" applyNumberFormat="1" applyFont="1" applyFill="1" applyBorder="1" applyAlignment="1">
      <alignment horizontal="right" vertical="center" wrapText="1"/>
    </xf>
    <xf numFmtId="39" fontId="4" fillId="2" borderId="0" xfId="2" applyNumberFormat="1" applyFont="1" applyFill="1" applyAlignment="1">
      <alignment vertical="top"/>
    </xf>
    <xf numFmtId="39" fontId="5" fillId="0" borderId="2" xfId="2" applyNumberFormat="1" applyFont="1" applyFill="1" applyBorder="1" applyAlignment="1">
      <alignment horizontal="right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2" xfId="2" applyNumberFormat="1" applyFont="1" applyFill="1" applyBorder="1" applyAlignment="1">
      <alignment horizontal="justify" vertical="center"/>
    </xf>
    <xf numFmtId="39" fontId="5" fillId="6" borderId="2" xfId="2" applyNumberFormat="1" applyFont="1" applyFill="1" applyBorder="1" applyAlignment="1">
      <alignment horizontal="right" vertical="center" wrapText="1"/>
    </xf>
    <xf numFmtId="2" fontId="3" fillId="6" borderId="2" xfId="2" applyNumberFormat="1" applyFont="1" applyFill="1" applyBorder="1" applyAlignment="1">
      <alignment horizontal="right" vertical="center"/>
    </xf>
    <xf numFmtId="0" fontId="3" fillId="2" borderId="2" xfId="2" quotePrefix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justify" vertical="center" wrapText="1"/>
    </xf>
    <xf numFmtId="0" fontId="5" fillId="6" borderId="2" xfId="2" quotePrefix="1" applyFont="1" applyFill="1" applyBorder="1" applyAlignment="1">
      <alignment horizontal="center" vertical="center" wrapText="1"/>
    </xf>
    <xf numFmtId="0" fontId="5" fillId="6" borderId="2" xfId="2" applyNumberFormat="1" applyFont="1" applyFill="1" applyBorder="1" applyAlignment="1">
      <alignment horizontal="justify" vertical="center" wrapText="1"/>
    </xf>
    <xf numFmtId="2" fontId="5" fillId="6" borderId="2" xfId="2" applyNumberFormat="1" applyFont="1" applyFill="1" applyBorder="1" applyAlignment="1">
      <alignment horizontal="right" vertical="center"/>
    </xf>
    <xf numFmtId="0" fontId="5" fillId="7" borderId="2" xfId="2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center" vertical="center" wrapText="1"/>
    </xf>
    <xf numFmtId="0" fontId="3" fillId="7" borderId="2" xfId="2" quotePrefix="1" applyFont="1" applyFill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justify" vertical="center" wrapText="1"/>
    </xf>
    <xf numFmtId="39" fontId="3" fillId="7" borderId="2" xfId="2" applyNumberFormat="1" applyFont="1" applyFill="1" applyBorder="1" applyAlignment="1">
      <alignment horizontal="right" vertical="center" wrapText="1"/>
    </xf>
    <xf numFmtId="2" fontId="3" fillId="7" borderId="2" xfId="2" applyNumberFormat="1" applyFont="1" applyFill="1" applyBorder="1" applyAlignment="1">
      <alignment horizontal="right" vertical="center"/>
    </xf>
    <xf numFmtId="0" fontId="4" fillId="7" borderId="0" xfId="2" applyFont="1" applyFill="1" applyAlignment="1">
      <alignment vertical="top"/>
    </xf>
    <xf numFmtId="0" fontId="10" fillId="6" borderId="2" xfId="4" applyFont="1" applyFill="1" applyBorder="1" applyAlignment="1">
      <alignment vertical="center" wrapText="1"/>
    </xf>
    <xf numFmtId="0" fontId="7" fillId="2" borderId="2" xfId="2" quotePrefix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justify" vertical="center" wrapText="1"/>
    </xf>
    <xf numFmtId="39" fontId="7" fillId="0" borderId="2" xfId="2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vertical="top"/>
    </xf>
    <xf numFmtId="0" fontId="7" fillId="0" borderId="2" xfId="2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quotePrefix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justify" vertical="center" wrapText="1"/>
    </xf>
    <xf numFmtId="0" fontId="3" fillId="0" borderId="2" xfId="2" applyFont="1" applyBorder="1" applyAlignment="1">
      <alignment horizontal="left" vertical="center" wrapText="1"/>
    </xf>
    <xf numFmtId="39" fontId="7" fillId="0" borderId="2" xfId="2" applyNumberFormat="1" applyFont="1" applyBorder="1" applyAlignment="1">
      <alignment horizontal="righ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0" borderId="2" xfId="2" quotePrefix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justify" vertical="center" wrapText="1"/>
    </xf>
    <xf numFmtId="39" fontId="11" fillId="0" borderId="2" xfId="2" applyNumberFormat="1" applyFont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justify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5" fillId="6" borderId="2" xfId="2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vertical="center" wrapText="1"/>
    </xf>
    <xf numFmtId="0" fontId="11" fillId="2" borderId="2" xfId="2" quotePrefix="1" applyFont="1" applyFill="1" applyBorder="1" applyAlignment="1">
      <alignment horizontal="center" vertical="center" wrapText="1"/>
    </xf>
    <xf numFmtId="39" fontId="11" fillId="2" borderId="2" xfId="2" applyNumberFormat="1" applyFont="1" applyFill="1" applyBorder="1" applyAlignment="1">
      <alignment horizontal="right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2" xfId="2" quotePrefix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0" fontId="3" fillId="6" borderId="2" xfId="2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39" fontId="5" fillId="6" borderId="2" xfId="5" applyNumberFormat="1" applyFont="1" applyFill="1" applyBorder="1" applyAlignment="1">
      <alignment vertical="center"/>
    </xf>
    <xf numFmtId="39" fontId="5" fillId="0" borderId="2" xfId="5" applyNumberFormat="1" applyFont="1" applyFill="1" applyBorder="1" applyAlignment="1">
      <alignment vertical="center"/>
    </xf>
    <xf numFmtId="2" fontId="5" fillId="0" borderId="2" xfId="2" applyNumberFormat="1" applyFont="1" applyFill="1" applyBorder="1" applyAlignment="1">
      <alignment horizontal="right" vertical="center"/>
    </xf>
    <xf numFmtId="39" fontId="3" fillId="0" borderId="2" xfId="2" applyNumberFormat="1" applyFont="1" applyFill="1" applyBorder="1" applyAlignment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justify" vertical="center" wrapText="1"/>
    </xf>
    <xf numFmtId="39" fontId="3" fillId="0" borderId="2" xfId="5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wrapText="1"/>
    </xf>
    <xf numFmtId="2" fontId="5" fillId="2" borderId="2" xfId="2" applyNumberFormat="1" applyFont="1" applyFill="1" applyBorder="1" applyAlignment="1">
      <alignment horizontal="right" vertical="center"/>
    </xf>
    <xf numFmtId="39" fontId="5" fillId="0" borderId="2" xfId="2" applyNumberFormat="1" applyFont="1" applyBorder="1" applyAlignment="1">
      <alignment horizontal="right" vertical="center" wrapText="1"/>
    </xf>
    <xf numFmtId="0" fontId="9" fillId="6" borderId="2" xfId="0" applyFont="1" applyFill="1" applyBorder="1" applyAlignment="1">
      <alignment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vertical="center" wrapText="1"/>
    </xf>
    <xf numFmtId="39" fontId="5" fillId="8" borderId="2" xfId="2" applyNumberFormat="1" applyFont="1" applyFill="1" applyBorder="1" applyAlignment="1">
      <alignment horizontal="right" vertical="center" wrapText="1"/>
    </xf>
    <xf numFmtId="39" fontId="3" fillId="8" borderId="2" xfId="2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vertical="center" wrapText="1"/>
    </xf>
    <xf numFmtId="0" fontId="5" fillId="8" borderId="2" xfId="2" quotePrefix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2" fontId="3" fillId="8" borderId="2" xfId="2" applyNumberFormat="1" applyFont="1" applyFill="1" applyBorder="1" applyAlignment="1">
      <alignment horizontal="right" vertical="center"/>
    </xf>
    <xf numFmtId="0" fontId="5" fillId="0" borderId="2" xfId="2" applyFont="1" applyBorder="1" applyAlignment="1">
      <alignment horizontal="justify" vertical="center" wrapText="1"/>
    </xf>
    <xf numFmtId="0" fontId="15" fillId="8" borderId="3" xfId="4" applyFont="1" applyFill="1" applyBorder="1" applyAlignment="1">
      <alignment vertical="top" wrapText="1"/>
    </xf>
    <xf numFmtId="0" fontId="3" fillId="8" borderId="2" xfId="2" applyFont="1" applyFill="1" applyBorder="1" applyAlignment="1">
      <alignment vertical="center"/>
    </xf>
    <xf numFmtId="0" fontId="9" fillId="8" borderId="2" xfId="0" applyFont="1" applyFill="1" applyBorder="1" applyAlignment="1">
      <alignment wrapText="1"/>
    </xf>
    <xf numFmtId="0" fontId="3" fillId="8" borderId="2" xfId="2" applyFont="1" applyFill="1" applyBorder="1" applyAlignment="1">
      <alignment horizontal="center" vertical="center" wrapText="1"/>
    </xf>
    <xf numFmtId="0" fontId="3" fillId="8" borderId="2" xfId="2" quotePrefix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/>
    </xf>
    <xf numFmtId="0" fontId="12" fillId="8" borderId="2" xfId="0" applyFont="1" applyFill="1" applyBorder="1" applyAlignment="1">
      <alignment wrapText="1"/>
    </xf>
    <xf numFmtId="0" fontId="3" fillId="8" borderId="2" xfId="2" applyFont="1" applyFill="1" applyBorder="1" applyAlignment="1">
      <alignment vertical="center" wrapText="1"/>
    </xf>
    <xf numFmtId="0" fontId="7" fillId="0" borderId="2" xfId="2" quotePrefix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1" fillId="4" borderId="2" xfId="2" quotePrefix="1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justify" vertical="center" wrapText="1"/>
    </xf>
    <xf numFmtId="0" fontId="5" fillId="4" borderId="2" xfId="2" applyFont="1" applyFill="1" applyBorder="1" applyAlignment="1">
      <alignment horizontal="justify" vertical="center" wrapText="1"/>
    </xf>
    <xf numFmtId="0" fontId="5" fillId="4" borderId="2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3" fillId="0" borderId="2" xfId="2" quotePrefix="1" applyFont="1" applyBorder="1" applyAlignment="1">
      <alignment horizontal="justify" vertical="center" wrapText="1"/>
    </xf>
    <xf numFmtId="39" fontId="11" fillId="5" borderId="2" xfId="2" applyNumberFormat="1" applyFont="1" applyFill="1" applyBorder="1" applyAlignment="1">
      <alignment horizontal="right" vertical="center" wrapText="1"/>
    </xf>
    <xf numFmtId="2" fontId="3" fillId="5" borderId="2" xfId="2" applyNumberFormat="1" applyFont="1" applyFill="1" applyBorder="1" applyAlignment="1">
      <alignment horizontal="right" vertical="center"/>
    </xf>
    <xf numFmtId="0" fontId="3" fillId="4" borderId="2" xfId="2" applyFont="1" applyFill="1" applyBorder="1" applyAlignment="1">
      <alignment horizontal="justify" vertical="center" wrapText="1"/>
    </xf>
    <xf numFmtId="39" fontId="11" fillId="4" borderId="2" xfId="2" applyNumberFormat="1" applyFont="1" applyFill="1" applyBorder="1" applyAlignment="1">
      <alignment horizontal="right" vertical="center" wrapText="1"/>
    </xf>
    <xf numFmtId="0" fontId="5" fillId="6" borderId="2" xfId="2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vertical="center" wrapText="1"/>
    </xf>
    <xf numFmtId="41" fontId="5" fillId="0" borderId="2" xfId="6" applyFont="1" applyFill="1" applyBorder="1" applyAlignment="1">
      <alignment horizontal="right" vertical="center" wrapText="1"/>
    </xf>
    <xf numFmtId="41" fontId="3" fillId="0" borderId="2" xfId="6" applyFont="1" applyFill="1" applyBorder="1" applyAlignment="1">
      <alignment horizontal="justify" vertical="center" wrapText="1"/>
    </xf>
    <xf numFmtId="2" fontId="5" fillId="0" borderId="2" xfId="2" applyNumberFormat="1" applyFont="1" applyFill="1" applyBorder="1" applyAlignment="1">
      <alignment horizontal="right" vertical="center" wrapText="1"/>
    </xf>
    <xf numFmtId="0" fontId="4" fillId="2" borderId="0" xfId="2" applyFont="1" applyFill="1" applyAlignment="1">
      <alignment vertical="center"/>
    </xf>
    <xf numFmtId="2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0" fontId="5" fillId="8" borderId="2" xfId="2" applyFont="1" applyFill="1" applyBorder="1" applyAlignment="1">
      <alignment vertical="center"/>
    </xf>
    <xf numFmtId="43" fontId="5" fillId="8" borderId="2" xfId="3" applyFont="1" applyFill="1" applyBorder="1" applyAlignment="1">
      <alignment horizontal="right" vertical="center" wrapText="1"/>
    </xf>
    <xf numFmtId="49" fontId="5" fillId="0" borderId="2" xfId="2" applyNumberFormat="1" applyFont="1" applyFill="1" applyBorder="1" applyAlignment="1">
      <alignment vertical="center" wrapText="1"/>
    </xf>
    <xf numFmtId="43" fontId="3" fillId="0" borderId="2" xfId="3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right" vertical="center" wrapText="1"/>
    </xf>
    <xf numFmtId="0" fontId="15" fillId="8" borderId="3" xfId="4" applyFont="1" applyFill="1" applyBorder="1" applyAlignment="1">
      <alignment vertical="center" wrapText="1"/>
    </xf>
    <xf numFmtId="2" fontId="5" fillId="8" borderId="2" xfId="2" applyNumberFormat="1" applyFont="1" applyFill="1" applyBorder="1" applyAlignment="1">
      <alignment horizontal="right" vertical="center"/>
    </xf>
    <xf numFmtId="49" fontId="5" fillId="2" borderId="2" xfId="2" applyNumberFormat="1" applyFont="1" applyFill="1" applyBorder="1" applyAlignment="1">
      <alignment vertical="center" wrapText="1"/>
    </xf>
    <xf numFmtId="49" fontId="3" fillId="2" borderId="2" xfId="2" applyNumberFormat="1" applyFont="1" applyFill="1" applyBorder="1" applyAlignment="1">
      <alignment vertical="center" wrapText="1"/>
    </xf>
    <xf numFmtId="43" fontId="3" fillId="2" borderId="2" xfId="3" applyNumberFormat="1" applyFont="1" applyFill="1" applyBorder="1" applyAlignment="1">
      <alignment vertical="center" wrapText="1"/>
    </xf>
    <xf numFmtId="0" fontId="5" fillId="8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3" fillId="2" borderId="2" xfId="2" quotePrefix="1" applyFont="1" applyFill="1" applyBorder="1" applyAlignment="1">
      <alignment horizontal="justify" vertical="center" wrapText="1"/>
    </xf>
    <xf numFmtId="0" fontId="3" fillId="0" borderId="2" xfId="7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/>
    </xf>
    <xf numFmtId="0" fontId="5" fillId="6" borderId="2" xfId="7" applyFont="1" applyFill="1" applyBorder="1" applyAlignment="1">
      <alignment horizontal="left" vertical="center" wrapText="1"/>
    </xf>
    <xf numFmtId="39" fontId="3" fillId="6" borderId="2" xfId="2" applyNumberFormat="1" applyFont="1" applyFill="1" applyBorder="1" applyAlignment="1">
      <alignment horizontal="right" vertical="center" wrapText="1"/>
    </xf>
    <xf numFmtId="164" fontId="3" fillId="2" borderId="2" xfId="1" applyFont="1" applyFill="1" applyBorder="1" applyAlignment="1">
      <alignment vertical="top"/>
    </xf>
    <xf numFmtId="0" fontId="11" fillId="0" borderId="2" xfId="2" applyFont="1" applyFill="1" applyBorder="1" applyAlignment="1">
      <alignment horizontal="left" vertical="center" wrapText="1"/>
    </xf>
    <xf numFmtId="0" fontId="5" fillId="8" borderId="4" xfId="2" applyFont="1" applyFill="1" applyBorder="1" applyAlignment="1">
      <alignment horizontal="center" vertical="center" wrapText="1"/>
    </xf>
    <xf numFmtId="0" fontId="5" fillId="8" borderId="4" xfId="7" applyFont="1" applyFill="1" applyBorder="1" applyAlignment="1">
      <alignment horizontal="left" vertical="center" wrapText="1"/>
    </xf>
    <xf numFmtId="39" fontId="5" fillId="8" borderId="4" xfId="2" applyNumberFormat="1" applyFont="1" applyFill="1" applyBorder="1" applyAlignment="1">
      <alignment horizontal="right" vertical="center" wrapText="1"/>
    </xf>
    <xf numFmtId="2" fontId="5" fillId="8" borderId="4" xfId="2" applyNumberFormat="1" applyFont="1" applyFill="1" applyBorder="1" applyAlignment="1">
      <alignment horizontal="right" vertical="center"/>
    </xf>
    <xf numFmtId="0" fontId="5" fillId="8" borderId="5" xfId="2" applyFont="1" applyFill="1" applyBorder="1" applyAlignment="1">
      <alignment horizontal="center" vertical="center" wrapText="1"/>
    </xf>
    <xf numFmtId="0" fontId="5" fillId="8" borderId="5" xfId="7" applyFont="1" applyFill="1" applyBorder="1" applyAlignment="1">
      <alignment horizontal="left" vertical="center" wrapText="1"/>
    </xf>
    <xf numFmtId="39" fontId="5" fillId="8" borderId="5" xfId="2" applyNumberFormat="1" applyFont="1" applyFill="1" applyBorder="1" applyAlignment="1">
      <alignment horizontal="right" vertical="center" wrapText="1"/>
    </xf>
    <xf numFmtId="2" fontId="5" fillId="8" borderId="5" xfId="2" applyNumberFormat="1" applyFont="1" applyFill="1" applyBorder="1" applyAlignment="1">
      <alignment horizontal="right" vertical="center"/>
    </xf>
    <xf numFmtId="0" fontId="15" fillId="8" borderId="2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wrapText="1"/>
    </xf>
    <xf numFmtId="43" fontId="5" fillId="2" borderId="2" xfId="3" applyNumberFormat="1" applyFont="1" applyFill="1" applyBorder="1" applyAlignment="1">
      <alignment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left" vertical="center" wrapText="1"/>
    </xf>
    <xf numFmtId="39" fontId="5" fillId="0" borderId="5" xfId="2" applyNumberFormat="1" applyFont="1" applyFill="1" applyBorder="1" applyAlignment="1">
      <alignment horizontal="right" vertical="center" wrapText="1"/>
    </xf>
    <xf numFmtId="2" fontId="5" fillId="0" borderId="5" xfId="2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/>
    </xf>
    <xf numFmtId="43" fontId="3" fillId="0" borderId="2" xfId="3" applyNumberFormat="1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vertical="center" wrapText="1"/>
    </xf>
    <xf numFmtId="0" fontId="15" fillId="8" borderId="2" xfId="8" applyFont="1" applyFill="1" applyBorder="1" applyAlignment="1">
      <alignment vertical="top" wrapText="1"/>
    </xf>
    <xf numFmtId="0" fontId="5" fillId="0" borderId="2" xfId="2" quotePrefix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64" fontId="5" fillId="0" borderId="2" xfId="1" applyFont="1" applyFill="1" applyBorder="1" applyAlignment="1">
      <alignment horizontal="right" vertical="center" wrapText="1"/>
    </xf>
    <xf numFmtId="0" fontId="15" fillId="4" borderId="2" xfId="4" applyFont="1" applyFill="1" applyBorder="1" applyAlignment="1">
      <alignment vertical="center"/>
    </xf>
    <xf numFmtId="0" fontId="15" fillId="8" borderId="2" xfId="4" applyFont="1" applyFill="1" applyBorder="1" applyAlignment="1">
      <alignment vertical="center"/>
    </xf>
    <xf numFmtId="0" fontId="16" fillId="8" borderId="2" xfId="4" applyFont="1" applyFill="1" applyBorder="1" applyAlignment="1">
      <alignment vertical="center"/>
    </xf>
    <xf numFmtId="0" fontId="15" fillId="5" borderId="2" xfId="4" applyFont="1" applyFill="1" applyBorder="1" applyAlignment="1">
      <alignment horizontal="left" vertical="center"/>
    </xf>
    <xf numFmtId="39" fontId="3" fillId="5" borderId="2" xfId="2" applyNumberFormat="1" applyFont="1" applyFill="1" applyBorder="1" applyAlignment="1">
      <alignment horizontal="right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15" fillId="8" borderId="7" xfId="9" applyFont="1" applyFill="1" applyBorder="1" applyAlignment="1">
      <alignment wrapText="1"/>
    </xf>
    <xf numFmtId="39" fontId="11" fillId="8" borderId="2" xfId="2" applyNumberFormat="1" applyFont="1" applyFill="1" applyBorder="1" applyAlignment="1">
      <alignment horizontal="right" vertical="center" wrapText="1"/>
    </xf>
    <xf numFmtId="0" fontId="15" fillId="0" borderId="2" xfId="4" applyFont="1" applyFill="1" applyBorder="1" applyAlignment="1">
      <alignment vertical="center" wrapText="1"/>
    </xf>
    <xf numFmtId="39" fontId="11" fillId="0" borderId="2" xfId="2" applyNumberFormat="1" applyFont="1" applyFill="1" applyBorder="1" applyAlignment="1">
      <alignment horizontal="right" vertical="center" wrapText="1"/>
    </xf>
    <xf numFmtId="0" fontId="15" fillId="8" borderId="0" xfId="9" applyFont="1" applyFill="1" applyBorder="1" applyAlignment="1">
      <alignment wrapText="1"/>
    </xf>
    <xf numFmtId="0" fontId="15" fillId="6" borderId="2" xfId="4" applyFont="1" applyFill="1" applyBorder="1" applyAlignment="1">
      <alignment vertical="center"/>
    </xf>
    <xf numFmtId="0" fontId="3" fillId="5" borderId="2" xfId="2" applyFont="1" applyFill="1" applyBorder="1" applyAlignment="1">
      <alignment horizontal="center" vertical="center" wrapText="1"/>
    </xf>
    <xf numFmtId="0" fontId="3" fillId="5" borderId="2" xfId="2" quotePrefix="1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justify" vertical="center" wrapText="1"/>
    </xf>
    <xf numFmtId="0" fontId="11" fillId="8" borderId="2" xfId="2" applyFont="1" applyFill="1" applyBorder="1" applyAlignment="1">
      <alignment horizontal="center" vertical="center" wrapText="1"/>
    </xf>
    <xf numFmtId="0" fontId="11" fillId="8" borderId="2" xfId="2" quotePrefix="1" applyFont="1" applyFill="1" applyBorder="1" applyAlignment="1">
      <alignment horizontal="center" vertical="center" wrapText="1"/>
    </xf>
    <xf numFmtId="0" fontId="11" fillId="8" borderId="2" xfId="2" applyFont="1" applyFill="1" applyBorder="1" applyAlignment="1">
      <alignment horizontal="justify" vertical="center" wrapText="1"/>
    </xf>
    <xf numFmtId="2" fontId="11" fillId="8" borderId="2" xfId="2" applyNumberFormat="1" applyFont="1" applyFill="1" applyBorder="1" applyAlignment="1">
      <alignment horizontal="right" vertical="center"/>
    </xf>
    <xf numFmtId="0" fontId="18" fillId="2" borderId="0" xfId="2" applyFont="1" applyFill="1" applyAlignment="1">
      <alignment vertical="top"/>
    </xf>
    <xf numFmtId="0" fontId="4" fillId="0" borderId="0" xfId="2" applyFont="1" applyFill="1">
      <alignment vertical="top"/>
    </xf>
    <xf numFmtId="0" fontId="3" fillId="0" borderId="2" xfId="2" applyFont="1" applyFill="1" applyBorder="1" applyAlignment="1">
      <alignment horizontal="center" vertical="center"/>
    </xf>
    <xf numFmtId="43" fontId="3" fillId="0" borderId="2" xfId="3" applyFont="1" applyFill="1" applyBorder="1" applyAlignment="1">
      <alignment vertical="center"/>
    </xf>
    <xf numFmtId="164" fontId="3" fillId="0" borderId="2" xfId="1" applyFont="1" applyFill="1" applyBorder="1" applyAlignment="1">
      <alignment vertical="center"/>
    </xf>
    <xf numFmtId="0" fontId="19" fillId="0" borderId="0" xfId="2" applyFont="1" applyFill="1">
      <alignment vertical="top"/>
    </xf>
    <xf numFmtId="2" fontId="3" fillId="0" borderId="2" xfId="2" applyNumberFormat="1" applyFont="1" applyFill="1" applyBorder="1" applyAlignment="1">
      <alignment vertical="center"/>
    </xf>
    <xf numFmtId="43" fontId="3" fillId="2" borderId="2" xfId="2" applyNumberFormat="1" applyFont="1" applyFill="1" applyBorder="1" applyAlignment="1">
      <alignment vertical="center"/>
    </xf>
    <xf numFmtId="2" fontId="3" fillId="2" borderId="2" xfId="2" applyNumberFormat="1" applyFont="1" applyFill="1" applyBorder="1" applyAlignment="1">
      <alignment horizontal="justify" vertical="center"/>
    </xf>
    <xf numFmtId="0" fontId="19" fillId="2" borderId="0" xfId="2" applyFont="1" applyFill="1">
      <alignment vertical="top"/>
    </xf>
    <xf numFmtId="43" fontId="8" fillId="0" borderId="0" xfId="1" applyNumberFormat="1" applyFont="1" applyAlignment="1">
      <alignment vertical="center"/>
    </xf>
    <xf numFmtId="164" fontId="4" fillId="2" borderId="0" xfId="1" applyFont="1" applyFill="1" applyAlignment="1">
      <alignment vertical="top"/>
    </xf>
    <xf numFmtId="43" fontId="4" fillId="2" borderId="0" xfId="2" applyNumberFormat="1" applyFont="1" applyFill="1">
      <alignment vertical="top"/>
    </xf>
    <xf numFmtId="0" fontId="20" fillId="2" borderId="0" xfId="2" applyFont="1" applyFill="1" applyAlignment="1">
      <alignment horizontal="center" vertical="top"/>
    </xf>
    <xf numFmtId="0" fontId="20" fillId="2" borderId="0" xfId="2" applyFont="1" applyFill="1">
      <alignment vertical="top"/>
    </xf>
    <xf numFmtId="0" fontId="19" fillId="2" borderId="0" xfId="2" applyFont="1" applyFill="1" applyAlignment="1">
      <alignment horizontal="center" vertical="top"/>
    </xf>
  </cellXfs>
  <cellStyles count="188">
    <cellStyle name="Comma" xfId="1" builtinId="3"/>
    <cellStyle name="Comma [0] 15" xfId="10"/>
    <cellStyle name="Comma [0] 2" xfId="6"/>
    <cellStyle name="Comma [0] 2 10" xfId="11"/>
    <cellStyle name="Comma [0] 2 2" xfId="12"/>
    <cellStyle name="Comma [0] 2 2 2" xfId="13"/>
    <cellStyle name="Comma [0] 2 3" xfId="14"/>
    <cellStyle name="Comma [0] 3" xfId="15"/>
    <cellStyle name="Comma [0] 4" xfId="5"/>
    <cellStyle name="Comma [0] 5" xfId="16"/>
    <cellStyle name="Comma [0] 5 2" xfId="17"/>
    <cellStyle name="Comma 10" xfId="18"/>
    <cellStyle name="Comma 11" xfId="19"/>
    <cellStyle name="Comma 12" xfId="20"/>
    <cellStyle name="Comma 12 2" xfId="21"/>
    <cellStyle name="Comma 2" xfId="3"/>
    <cellStyle name="Comma 2 10" xfId="22"/>
    <cellStyle name="Comma 2 2" xfId="23"/>
    <cellStyle name="Comma 2 2 2" xfId="24"/>
    <cellStyle name="Comma 2 2 5" xfId="25"/>
    <cellStyle name="Comma 2 3" xfId="26"/>
    <cellStyle name="Comma 3" xfId="27"/>
    <cellStyle name="Comma 3 10" xfId="28"/>
    <cellStyle name="Comma 3 11" xfId="29"/>
    <cellStyle name="Comma 3 12" xfId="30"/>
    <cellStyle name="Comma 3 13" xfId="31"/>
    <cellStyle name="Comma 3 14" xfId="32"/>
    <cellStyle name="Comma 3 15" xfId="33"/>
    <cellStyle name="Comma 3 16" xfId="34"/>
    <cellStyle name="Comma 3 17" xfId="35"/>
    <cellStyle name="Comma 3 18" xfId="36"/>
    <cellStyle name="Comma 3 2" xfId="37"/>
    <cellStyle name="Comma 3 3" xfId="38"/>
    <cellStyle name="Comma 3 3 2" xfId="39"/>
    <cellStyle name="Comma 3 4" xfId="40"/>
    <cellStyle name="Comma 3 5" xfId="41"/>
    <cellStyle name="Comma 3 6" xfId="42"/>
    <cellStyle name="Comma 3 7" xfId="43"/>
    <cellStyle name="Comma 3 8" xfId="44"/>
    <cellStyle name="Comma 3 9" xfId="45"/>
    <cellStyle name="Comma 4" xfId="46"/>
    <cellStyle name="Comma 4 2" xfId="47"/>
    <cellStyle name="Comma 4 2 2" xfId="48"/>
    <cellStyle name="Comma 5" xfId="49"/>
    <cellStyle name="Comma 5 10" xfId="50"/>
    <cellStyle name="Comma 5 11" xfId="51"/>
    <cellStyle name="Comma 5 12" xfId="52"/>
    <cellStyle name="Comma 5 13" xfId="53"/>
    <cellStyle name="Comma 5 14" xfId="54"/>
    <cellStyle name="Comma 5 15" xfId="55"/>
    <cellStyle name="Comma 5 16" xfId="56"/>
    <cellStyle name="Comma 5 17" xfId="57"/>
    <cellStyle name="Comma 5 2" xfId="58"/>
    <cellStyle name="Comma 5 3" xfId="59"/>
    <cellStyle name="Comma 5 4" xfId="60"/>
    <cellStyle name="Comma 5 5" xfId="61"/>
    <cellStyle name="Comma 5 6" xfId="62"/>
    <cellStyle name="Comma 5 7" xfId="63"/>
    <cellStyle name="Comma 5 8" xfId="64"/>
    <cellStyle name="Comma 5 9" xfId="65"/>
    <cellStyle name="Comma 6" xfId="66"/>
    <cellStyle name="Comma 6 10" xfId="67"/>
    <cellStyle name="Comma 6 11" xfId="68"/>
    <cellStyle name="Comma 6 12" xfId="69"/>
    <cellStyle name="Comma 6 13" xfId="70"/>
    <cellStyle name="Comma 6 14" xfId="71"/>
    <cellStyle name="Comma 6 15" xfId="72"/>
    <cellStyle name="Comma 6 16" xfId="73"/>
    <cellStyle name="Comma 6 17" xfId="74"/>
    <cellStyle name="Comma 6 2" xfId="75"/>
    <cellStyle name="Comma 6 3" xfId="76"/>
    <cellStyle name="Comma 6 4" xfId="77"/>
    <cellStyle name="Comma 6 5" xfId="78"/>
    <cellStyle name="Comma 6 6" xfId="79"/>
    <cellStyle name="Comma 6 7" xfId="80"/>
    <cellStyle name="Comma 6 8" xfId="81"/>
    <cellStyle name="Comma 6 9" xfId="82"/>
    <cellStyle name="Comma 7" xfId="83"/>
    <cellStyle name="Comma 7 10" xfId="84"/>
    <cellStyle name="Comma 7 11" xfId="85"/>
    <cellStyle name="Comma 7 12" xfId="86"/>
    <cellStyle name="Comma 7 13" xfId="87"/>
    <cellStyle name="Comma 7 14" xfId="88"/>
    <cellStyle name="Comma 7 15" xfId="89"/>
    <cellStyle name="Comma 7 16" xfId="90"/>
    <cellStyle name="Comma 7 17" xfId="91"/>
    <cellStyle name="Comma 7 2" xfId="92"/>
    <cellStyle name="Comma 7 3" xfId="93"/>
    <cellStyle name="Comma 7 4" xfId="94"/>
    <cellStyle name="Comma 7 5" xfId="95"/>
    <cellStyle name="Comma 7 6" xfId="96"/>
    <cellStyle name="Comma 7 7" xfId="97"/>
    <cellStyle name="Comma 7 8" xfId="98"/>
    <cellStyle name="Comma 7 9" xfId="99"/>
    <cellStyle name="Comma 8" xfId="100"/>
    <cellStyle name="Comma 8 10" xfId="101"/>
    <cellStyle name="Comma 8 11" xfId="102"/>
    <cellStyle name="Comma 8 12" xfId="103"/>
    <cellStyle name="Comma 8 13" xfId="104"/>
    <cellStyle name="Comma 8 14" xfId="105"/>
    <cellStyle name="Comma 8 15" xfId="106"/>
    <cellStyle name="Comma 8 16" xfId="107"/>
    <cellStyle name="Comma 8 17" xfId="108"/>
    <cellStyle name="Comma 8 2" xfId="109"/>
    <cellStyle name="Comma 8 3" xfId="110"/>
    <cellStyle name="Comma 8 4" xfId="111"/>
    <cellStyle name="Comma 8 5" xfId="112"/>
    <cellStyle name="Comma 8 6" xfId="113"/>
    <cellStyle name="Comma 8 7" xfId="114"/>
    <cellStyle name="Comma 8 8" xfId="115"/>
    <cellStyle name="Comma 8 9" xfId="116"/>
    <cellStyle name="Comma 9" xfId="117"/>
    <cellStyle name="Comma 9 2" xfId="118"/>
    <cellStyle name="Normal" xfId="0" builtinId="0"/>
    <cellStyle name="Normal 10" xfId="9"/>
    <cellStyle name="Normal 10 10" xfId="119"/>
    <cellStyle name="Normal 10 11" xfId="120"/>
    <cellStyle name="Normal 10 12" xfId="121"/>
    <cellStyle name="Normal 10 13" xfId="122"/>
    <cellStyle name="Normal 10 14" xfId="123"/>
    <cellStyle name="Normal 10 15" xfId="124"/>
    <cellStyle name="Normal 10 16" xfId="125"/>
    <cellStyle name="Normal 10 17" xfId="126"/>
    <cellStyle name="Normal 10 2" xfId="127"/>
    <cellStyle name="Normal 10 3" xfId="128"/>
    <cellStyle name="Normal 10 4" xfId="129"/>
    <cellStyle name="Normal 10 5" xfId="130"/>
    <cellStyle name="Normal 10 6" xfId="131"/>
    <cellStyle name="Normal 10 7" xfId="132"/>
    <cellStyle name="Normal 10 8" xfId="133"/>
    <cellStyle name="Normal 10 9" xfId="134"/>
    <cellStyle name="Normal 11" xfId="135"/>
    <cellStyle name="Normal 12" xfId="136"/>
    <cellStyle name="Normal 2" xfId="137"/>
    <cellStyle name="Normal 2 10" xfId="138"/>
    <cellStyle name="Normal 2 2" xfId="8"/>
    <cellStyle name="Normal 2 2 2" xfId="139"/>
    <cellStyle name="Normal 2 3" xfId="140"/>
    <cellStyle name="Normal 2 3 2" xfId="141"/>
    <cellStyle name="Normal 2 4" xfId="142"/>
    <cellStyle name="Normal 3" xfId="4"/>
    <cellStyle name="Normal 3 10" xfId="143"/>
    <cellStyle name="Normal 3 11" xfId="144"/>
    <cellStyle name="Normal 3 12" xfId="145"/>
    <cellStyle name="Normal 3 13" xfId="146"/>
    <cellStyle name="Normal 3 14" xfId="147"/>
    <cellStyle name="Normal 3 15" xfId="148"/>
    <cellStyle name="Normal 3 16" xfId="149"/>
    <cellStyle name="Normal 3 17" xfId="150"/>
    <cellStyle name="Normal 3 18" xfId="151"/>
    <cellStyle name="Normal 3 2" xfId="152"/>
    <cellStyle name="Normal 3 3" xfId="153"/>
    <cellStyle name="Normal 3 4" xfId="154"/>
    <cellStyle name="Normal 3 4 2" xfId="7"/>
    <cellStyle name="Normal 3 5" xfId="155"/>
    <cellStyle name="Normal 3 6" xfId="156"/>
    <cellStyle name="Normal 3 7" xfId="157"/>
    <cellStyle name="Normal 3 8" xfId="158"/>
    <cellStyle name="Normal 3 9" xfId="159"/>
    <cellStyle name="Normal 4" xfId="160"/>
    <cellStyle name="Normal 4 10" xfId="161"/>
    <cellStyle name="Normal 4 11" xfId="162"/>
    <cellStyle name="Normal 4 12" xfId="163"/>
    <cellStyle name="Normal 4 13" xfId="164"/>
    <cellStyle name="Normal 4 14" xfId="165"/>
    <cellStyle name="Normal 4 15" xfId="166"/>
    <cellStyle name="Normal 4 16" xfId="167"/>
    <cellStyle name="Normal 4 17" xfId="168"/>
    <cellStyle name="Normal 4 18" xfId="169"/>
    <cellStyle name="Normal 4 2" xfId="170"/>
    <cellStyle name="Normal 4 2 2" xfId="171"/>
    <cellStyle name="Normal 4 3" xfId="172"/>
    <cellStyle name="Normal 4 4" xfId="173"/>
    <cellStyle name="Normal 4 5" xfId="174"/>
    <cellStyle name="Normal 4 6" xfId="175"/>
    <cellStyle name="Normal 4 7" xfId="176"/>
    <cellStyle name="Normal 4 8" xfId="177"/>
    <cellStyle name="Normal 4 9" xfId="178"/>
    <cellStyle name="Normal 5" xfId="179"/>
    <cellStyle name="Normal 5 2" xfId="180"/>
    <cellStyle name="Normal 5 3" xfId="2"/>
    <cellStyle name="Normal 6" xfId="181"/>
    <cellStyle name="Normal 7" xfId="182"/>
    <cellStyle name="Normal 7 2" xfId="183"/>
    <cellStyle name="Normal 8" xfId="184"/>
    <cellStyle name="Normal 8 2" xfId="185"/>
    <cellStyle name="Normal 9" xfId="186"/>
    <cellStyle name="Percent 2" xfId="1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1971675</xdr:colOff>
      <xdr:row>0</xdr:row>
      <xdr:rowOff>123825</xdr:rowOff>
    </xdr:from>
    <xdr:to>
      <xdr:col>9</xdr:col>
      <xdr:colOff>0</xdr:colOff>
      <xdr:row>5</xdr:row>
      <xdr:rowOff>79375</xdr:rowOff>
    </xdr:to>
    <xdr:sp macro="" textlink="">
      <xdr:nvSpPr>
        <xdr:cNvPr id="2" name="TextBox 1"/>
        <xdr:cNvSpPr txBox="1"/>
      </xdr:nvSpPr>
      <xdr:spPr>
        <a:xfrm>
          <a:off x="2933700" y="123825"/>
          <a:ext cx="4638675" cy="1031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Bookman Old Style" pitchFamily="18" charset="0"/>
            </a:rPr>
            <a:t>Lampiran</a:t>
          </a:r>
          <a:r>
            <a:rPr lang="id-ID" sz="1100">
              <a:latin typeface="Bookman Old Style" pitchFamily="18" charset="0"/>
            </a:rPr>
            <a:t>  I</a:t>
          </a:r>
          <a:r>
            <a:rPr lang="en-US" sz="1100">
              <a:latin typeface="Bookman Old Style" pitchFamily="18" charset="0"/>
            </a:rPr>
            <a:t>	: </a:t>
          </a:r>
          <a:r>
            <a:rPr lang="id-ID" sz="1100">
              <a:latin typeface="Bookman Old Style" pitchFamily="18" charset="0"/>
            </a:rPr>
            <a:t>P</a:t>
          </a:r>
          <a:r>
            <a:rPr lang="en-US" sz="1100">
              <a:latin typeface="Bookman Old Style" pitchFamily="18" charset="0"/>
            </a:rPr>
            <a:t>eraturan Desa</a:t>
          </a:r>
          <a:r>
            <a:rPr lang="id-ID" sz="1100" baseline="0">
              <a:latin typeface="Bookman Old Style" pitchFamily="18" charset="0"/>
            </a:rPr>
            <a:t> Alasangker</a:t>
          </a:r>
          <a:endParaRPr lang="en-US" sz="1100">
            <a:latin typeface="Bookman Old Style" pitchFamily="18" charset="0"/>
          </a:endParaRPr>
        </a:p>
        <a:p>
          <a:r>
            <a:rPr lang="en-US" sz="1100">
              <a:latin typeface="Bookman Old Style" pitchFamily="18" charset="0"/>
            </a:rPr>
            <a:t>Nomor	:</a:t>
          </a:r>
          <a:r>
            <a:rPr lang="id-ID" sz="1100">
              <a:latin typeface="Bookman Old Style" pitchFamily="18" charset="0"/>
            </a:rPr>
            <a:t> </a:t>
          </a:r>
          <a:r>
            <a:rPr lang="en-AU" sz="1100">
              <a:latin typeface="Bookman Old Style" pitchFamily="18" charset="0"/>
            </a:rPr>
            <a:t>02</a:t>
          </a:r>
          <a:endParaRPr lang="en-US" sz="1100">
            <a:latin typeface="Bookman Old Style" pitchFamily="18" charset="0"/>
          </a:endParaRPr>
        </a:p>
        <a:p>
          <a:r>
            <a:rPr lang="en-US" sz="1100">
              <a:latin typeface="Bookman Old Style" pitchFamily="18" charset="0"/>
            </a:rPr>
            <a:t>Tahun	: 2023</a:t>
          </a:r>
        </a:p>
        <a:p>
          <a:r>
            <a:rPr lang="en-US" sz="1100">
              <a:latin typeface="Bookman Old Style" pitchFamily="18" charset="0"/>
            </a:rPr>
            <a:t>Tentang	:</a:t>
          </a:r>
          <a:r>
            <a:rPr lang="en-US" sz="1100" baseline="0">
              <a:latin typeface="Bookman Old Style" pitchFamily="18" charset="0"/>
            </a:rPr>
            <a:t> L</a:t>
          </a:r>
          <a:r>
            <a:rPr lang="id-ID" sz="1100" baseline="0">
              <a:latin typeface="Bookman Old Style" pitchFamily="18" charset="0"/>
            </a:rPr>
            <a:t>aporan Pertanggungjawaban Realisasi</a:t>
          </a:r>
          <a:r>
            <a:rPr lang="en-US" sz="1100" baseline="0">
              <a:latin typeface="Bookman Old Style" pitchFamily="18" charset="0"/>
            </a:rPr>
            <a:t>            </a:t>
          </a:r>
        </a:p>
        <a:p>
          <a:r>
            <a:rPr lang="en-US" sz="1100" baseline="0">
              <a:latin typeface="Bookman Old Style" pitchFamily="18" charset="0"/>
            </a:rPr>
            <a:t>	  </a:t>
          </a:r>
          <a:r>
            <a:rPr lang="id-ID" sz="1100" baseline="0">
              <a:latin typeface="Bookman Old Style" pitchFamily="18" charset="0"/>
            </a:rPr>
            <a:t>Pelaksanaan APB Desa </a:t>
          </a:r>
          <a:r>
            <a:rPr lang="en-US" sz="1100" baseline="0">
              <a:latin typeface="Bookman Old Style" pitchFamily="18" charset="0"/>
            </a:rPr>
            <a:t>Tahun Anggaran 2022</a:t>
          </a:r>
        </a:p>
        <a:p>
          <a:endParaRPr lang="en-US" sz="1100">
            <a:latin typeface="Bookman Old Style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%20com/3D%20Objects/Perencanaan/Perencanaan%20Desa/lpj%20apbdes/Laporan%20realisasi%20dan%20LPJ%20Apbdes%202022%20-%20Copy/CATATAN%20ATAS%20LAPORAN%20KEUANG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%20com/3D%20Objects/Perencanaan/Perencanaan%20Desa/APBDES..%20c/Apbdes%202022/Draf%20Perubahan%202022/Apbdes%20Perubahan%202022/matrik%20dan%20RAB.%20Perubahan%20APBDes%202022/RAB,%20perubahan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%20com/3D%20Objects/Perencanaan/Perencanaan%20Desa/lpj%20apbdes/Laporan%20realisasi%20dan%20LPJ%20Apbdes%202022%20-%20Copy/RAB.%20Perubahan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LPJ 2022"/>
      <sheetName val="KONSIDERAN"/>
      <sheetName val="cat. keuangan"/>
      <sheetName val="Realisasi Kegiatan "/>
      <sheetName val="Laporan Sektoral"/>
      <sheetName val="Barang dan Jasa (2)"/>
      <sheetName val="Belanja"/>
      <sheetName val="cb "/>
      <sheetName val="Dana Transfer"/>
    </sheetNames>
    <sheetDataSet>
      <sheetData sheetId="0">
        <row r="6">
          <cell r="D6">
            <v>23000000</v>
          </cell>
          <cell r="E6">
            <v>25081000</v>
          </cell>
        </row>
        <row r="10">
          <cell r="D10">
            <v>1097513000</v>
          </cell>
        </row>
        <row r="12">
          <cell r="D12">
            <v>201242700</v>
          </cell>
          <cell r="E12">
            <v>129850900</v>
          </cell>
        </row>
        <row r="14">
          <cell r="D14">
            <v>853221000</v>
          </cell>
        </row>
        <row r="16">
          <cell r="D16">
            <v>128000000</v>
          </cell>
        </row>
        <row r="19">
          <cell r="D19">
            <v>400000000</v>
          </cell>
        </row>
        <row r="21">
          <cell r="D21">
            <v>3700000</v>
          </cell>
          <cell r="E21">
            <v>5645427.9100000001</v>
          </cell>
        </row>
        <row r="31">
          <cell r="D31">
            <v>45360000</v>
          </cell>
          <cell r="E31">
            <v>45360000</v>
          </cell>
        </row>
        <row r="32">
          <cell r="D32">
            <v>21600000</v>
          </cell>
          <cell r="E32">
            <v>21600000</v>
          </cell>
        </row>
        <row r="33">
          <cell r="D33">
            <v>18000000</v>
          </cell>
          <cell r="E33">
            <v>18000000</v>
          </cell>
        </row>
        <row r="34">
          <cell r="E34">
            <v>800000</v>
          </cell>
        </row>
        <row r="39">
          <cell r="D39">
            <v>326952000</v>
          </cell>
        </row>
        <row r="40">
          <cell r="D40">
            <v>144600000</v>
          </cell>
        </row>
        <row r="41">
          <cell r="D41">
            <v>3200000</v>
          </cell>
        </row>
        <row r="45">
          <cell r="D45">
            <v>3737664</v>
          </cell>
          <cell r="E45">
            <v>1923264</v>
          </cell>
        </row>
        <row r="46">
          <cell r="D46">
            <v>15888960</v>
          </cell>
          <cell r="E46">
            <v>0</v>
          </cell>
        </row>
        <row r="47">
          <cell r="D47">
            <v>23322124.800000001</v>
          </cell>
          <cell r="E47">
            <v>23322120</v>
          </cell>
        </row>
        <row r="51">
          <cell r="D51">
            <v>18898901.199999999</v>
          </cell>
          <cell r="E51">
            <v>16190801.199999999</v>
          </cell>
        </row>
        <row r="52">
          <cell r="D52">
            <v>380000</v>
          </cell>
          <cell r="E52">
            <v>380000</v>
          </cell>
        </row>
        <row r="53">
          <cell r="D53">
            <v>2738000</v>
          </cell>
          <cell r="E53">
            <v>380000</v>
          </cell>
        </row>
        <row r="54">
          <cell r="D54">
            <v>480000</v>
          </cell>
          <cell r="E54">
            <v>0</v>
          </cell>
        </row>
        <row r="55">
          <cell r="D55">
            <v>5031400</v>
          </cell>
          <cell r="E55">
            <v>2075000</v>
          </cell>
        </row>
        <row r="56">
          <cell r="D56">
            <v>7446000</v>
          </cell>
          <cell r="E56">
            <v>6680000</v>
          </cell>
        </row>
        <row r="57">
          <cell r="D57">
            <v>700000</v>
          </cell>
          <cell r="E57">
            <v>0</v>
          </cell>
        </row>
        <row r="58">
          <cell r="D58">
            <v>15200000</v>
          </cell>
          <cell r="E58">
            <v>9600000</v>
          </cell>
        </row>
        <row r="60">
          <cell r="D60">
            <v>51600000</v>
          </cell>
        </row>
        <row r="61">
          <cell r="D61">
            <v>10200000</v>
          </cell>
        </row>
        <row r="63">
          <cell r="D63">
            <v>3350000</v>
          </cell>
          <cell r="E63">
            <v>0</v>
          </cell>
        </row>
        <row r="64">
          <cell r="D64">
            <v>5500000</v>
          </cell>
          <cell r="E64">
            <v>4050000</v>
          </cell>
        </row>
        <row r="66">
          <cell r="D66">
            <v>3480000</v>
          </cell>
          <cell r="E66">
            <v>3472378</v>
          </cell>
        </row>
        <row r="67">
          <cell r="D67">
            <v>2104500</v>
          </cell>
          <cell r="E67">
            <v>1213800</v>
          </cell>
        </row>
        <row r="71">
          <cell r="D71">
            <v>42000000</v>
          </cell>
        </row>
        <row r="72">
          <cell r="D72">
            <v>2000000</v>
          </cell>
        </row>
        <row r="77">
          <cell r="D77">
            <v>713500</v>
          </cell>
          <cell r="E77">
            <v>0</v>
          </cell>
        </row>
        <row r="78">
          <cell r="D78">
            <v>100500</v>
          </cell>
          <cell r="E78">
            <v>0</v>
          </cell>
        </row>
        <row r="79">
          <cell r="D79">
            <v>750000</v>
          </cell>
          <cell r="E79">
            <v>0</v>
          </cell>
        </row>
        <row r="80">
          <cell r="D80">
            <v>2000000</v>
          </cell>
          <cell r="E80">
            <v>2000000</v>
          </cell>
        </row>
        <row r="81">
          <cell r="D81">
            <v>500000</v>
          </cell>
          <cell r="E81">
            <v>0</v>
          </cell>
        </row>
        <row r="86">
          <cell r="D86">
            <v>4507500</v>
          </cell>
          <cell r="E86">
            <v>3340000</v>
          </cell>
        </row>
        <row r="87">
          <cell r="D87">
            <v>4000000</v>
          </cell>
          <cell r="E87">
            <v>1000000</v>
          </cell>
        </row>
        <row r="90">
          <cell r="D90">
            <v>12386386.199999999</v>
          </cell>
          <cell r="E90">
            <v>5275000</v>
          </cell>
        </row>
        <row r="93">
          <cell r="D93">
            <v>14577912.5</v>
          </cell>
        </row>
        <row r="98">
          <cell r="D98">
            <v>35310553.390000001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. penggunaan dana desa"/>
      <sheetName val="ppkm 8% pERUBAHAN "/>
      <sheetName val="PERHITUNGAN SILTAP"/>
      <sheetName val="rEKAP. bELANJA PER BDANG"/>
      <sheetName val="Form 14 Matrik RKP. 2022"/>
      <sheetName val="Dana Transfer"/>
      <sheetName val="Rekapitulasi perubahan"/>
      <sheetName val="rekap. dana desa"/>
      <sheetName val="add"/>
      <sheetName val="BHP"/>
      <sheetName val="BHR"/>
      <sheetName val="penggunaan ADD"/>
      <sheetName val="1.1.01"/>
      <sheetName val="1.1.02"/>
      <sheetName val="1.1.03 "/>
      <sheetName val="1.1.04.,"/>
      <sheetName val="1.1.05"/>
      <sheetName val="1.1.06"/>
      <sheetName val="1.2.01 "/>
      <sheetName val="1.2.02 bru"/>
      <sheetName val="1.2.03. Padmasana"/>
      <sheetName val="1.3.01 "/>
      <sheetName val="1.3.02. "/>
      <sheetName val="1.3.05"/>
      <sheetName val="1.4.01 "/>
      <sheetName val="1.4.02 "/>
      <sheetName val="1.4.03 "/>
      <sheetName val="1.4.05 "/>
      <sheetName val="1.4.06 "/>
      <sheetName val="1.4.07 "/>
      <sheetName val="1.4.08 "/>
      <sheetName val="1.4.09 "/>
      <sheetName val="1.5.01  "/>
      <sheetName val="1.5.06  "/>
      <sheetName val="2.1.01"/>
      <sheetName val="2.1.02 "/>
      <sheetName val="2.1.06 Pembangunan TK."/>
      <sheetName val="2.1.07.  serba guna"/>
      <sheetName val="2.1.09  "/>
      <sheetName val="2.1.10 "/>
      <sheetName val="2.2.01 "/>
      <sheetName val="2.2.02 "/>
      <sheetName val="2.2.04 PPKM"/>
      <sheetName val="2.2.09 Posyandu Als "/>
      <sheetName val="2.3.04. Jembatan tenaon"/>
      <sheetName val="2.3.10 rabat mekel "/>
      <sheetName val="2.3.17"/>
      <sheetName val="2.4.01 "/>
      <sheetName val="2.4.07 sampah PKTD"/>
      <sheetName val="2.4.12 Pipanisasi "/>
      <sheetName val="2.4.14WC"/>
      <sheetName val="2.4.15 "/>
      <sheetName val="2.5.03"/>
      <sheetName val="2.6.02. "/>
      <sheetName val="2.6.03 "/>
      <sheetName val="2.8.02"/>
      <sheetName val="3.1.01 bru"/>
      <sheetName val="3.1.02  linmas"/>
      <sheetName val="3.2.01 bulan bahasa bali "/>
      <sheetName val="3.2.03 ODALAN SUBAK"/>
      <sheetName val="RKKD OK"/>
      <sheetName val="3.2.04 Pembangunan subak"/>
      <sheetName val="3.3.01Karang taruna "/>
      <sheetName val="3.3.06 Karang taruna "/>
      <sheetName val="3.4.01 Operasional Subak"/>
      <sheetName val="3.4.02 LPM"/>
      <sheetName val="3.4.03 PKK "/>
      <sheetName val="4.2.01 DD "/>
      <sheetName val="4.2.02 DD "/>
      <sheetName val="4.3.01  "/>
      <sheetName val="4.3.02 "/>
      <sheetName val="4.3.03 "/>
      <sheetName val="4.4.01  "/>
      <sheetName val="4.4.02  "/>
      <sheetName val="4.4.04"/>
      <sheetName val="4.6.02  Bumdes"/>
      <sheetName val="Sheet2"/>
      <sheetName val="5.1.00 "/>
      <sheetName val="5.2.00 "/>
      <sheetName val="5.3.00 bru"/>
      <sheetName val="kegiatan Matrik pembangunan"/>
      <sheetName val="kegiatan Matrik pembangunan dra"/>
      <sheetName val="Kegiatan Matrik kemiskinan"/>
      <sheetName val="Kegiatan Matrik kemiskinan draf"/>
      <sheetName val="Kegiatan Supra desa"/>
      <sheetName val="Kegiatan Supra desa draf"/>
      <sheetName val="form 1"/>
      <sheetName val="form 2"/>
      <sheetName val="form 3"/>
      <sheetName val="form 4"/>
      <sheetName val="form 5"/>
      <sheetName val="form 6"/>
      <sheetName val="form 7"/>
      <sheetName val="form 8 Bumdes"/>
      <sheetName val="form 9"/>
      <sheetName val="form 10 PAGU INDIKATIF"/>
      <sheetName val="form 11"/>
      <sheetName val="form 13"/>
      <sheetName val="prog. dukung prop. bali"/>
      <sheetName val="RKA"/>
      <sheetName val="RKKD"/>
      <sheetName val="rekap. dana desa (2)"/>
      <sheetName val="Sheet4"/>
      <sheetName val="Sheet1 (2)"/>
      <sheetName val="Sheet3"/>
      <sheetName val="Sheet3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I9" t="str">
            <v>Pemeliharaan Gedung/Prasarana Kantor Desa ( Peningkatan kwalitas ruang Arsip )</v>
          </cell>
        </row>
      </sheetData>
      <sheetData sheetId="20">
        <row r="9">
          <cell r="I9" t="str">
            <v>Pembangunan/Rehabilitasi/Peningkatan Gedung/Prasarana Kantor Desa (Pembangunan padmasana /Tempat Suci di kantor Desa )</v>
          </cell>
        </row>
        <row r="32">
          <cell r="E32" t="str">
            <v>Belanja Modal Gedung, Bangunan dan Taman</v>
          </cell>
        </row>
      </sheetData>
      <sheetData sheetId="21"/>
      <sheetData sheetId="22"/>
      <sheetData sheetId="23"/>
      <sheetData sheetId="24"/>
      <sheetData sheetId="25"/>
      <sheetData sheetId="26">
        <row r="70">
          <cell r="R70">
            <v>0</v>
          </cell>
        </row>
      </sheetData>
      <sheetData sheetId="27">
        <row r="14">
          <cell r="H14" t="str">
            <v>ADD</v>
          </cell>
        </row>
      </sheetData>
      <sheetData sheetId="28"/>
      <sheetData sheetId="29"/>
      <sheetData sheetId="30"/>
      <sheetData sheetId="31"/>
      <sheetData sheetId="32"/>
      <sheetData sheetId="33"/>
      <sheetData sheetId="34">
        <row r="47">
          <cell r="S47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8">
          <cell r="I8" t="str">
            <v>Pertanian dan Peternakan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4">
          <cell r="H14" t="str">
            <v>DD</v>
          </cell>
        </row>
      </sheetData>
      <sheetData sheetId="78">
        <row r="14">
          <cell r="H14" t="str">
            <v>DD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.01"/>
      <sheetName val="1.1.02"/>
      <sheetName val="1.1.03"/>
      <sheetName val="1.1.04.,"/>
      <sheetName val="1.1.05"/>
      <sheetName val="1.1.06"/>
      <sheetName val="1.2.01 "/>
      <sheetName val="1.2.02"/>
      <sheetName val="1.3.02 "/>
      <sheetName val="1.3.05 bhr"/>
      <sheetName val="1.4.01 "/>
      <sheetName val="1.4.02bhr "/>
      <sheetName val="1.4.03 "/>
      <sheetName val="1.4.06 "/>
      <sheetName val="1.4.07 "/>
      <sheetName val="2.1.01"/>
      <sheetName val="2.1.02 "/>
      <sheetName val="2.2.01 "/>
      <sheetName val="2.2.02 "/>
      <sheetName val="2.2.04 ds siaga"/>
      <sheetName val="2.2.09 "/>
      <sheetName val="2.3.16 stanting"/>
      <sheetName val="2.4.07"/>
      <sheetName val="2.6.02. "/>
      <sheetName val="2.6.03 "/>
      <sheetName val="3.1.01,"/>
      <sheetName val="3.2.01 bulan bahasa bali "/>
      <sheetName val="3.2.03 ODALAN SUBAK"/>
      <sheetName val="3.3.06 bhr"/>
      <sheetName val="3.4.01 OPERASIONAL SUBAK"/>
      <sheetName val="3.4.02bhr"/>
      <sheetName val="5.1.00 "/>
      <sheetName val="5.2.00 "/>
      <sheetName val="5.3.00 "/>
      <sheetName val="Form 14 Matrik RKP. 2020"/>
    </sheetNames>
    <sheetDataSet>
      <sheetData sheetId="0">
        <row r="16">
          <cell r="H16" t="str">
            <v>ADD/PAD</v>
          </cell>
        </row>
      </sheetData>
      <sheetData sheetId="1">
        <row r="16">
          <cell r="H16" t="str">
            <v>ADD/PAD</v>
          </cell>
        </row>
      </sheetData>
      <sheetData sheetId="2">
        <row r="16">
          <cell r="H16" t="str">
            <v>ADD</v>
          </cell>
        </row>
      </sheetData>
      <sheetData sheetId="3">
        <row r="16">
          <cell r="H16" t="str">
            <v>ADD+BHP</v>
          </cell>
        </row>
      </sheetData>
      <sheetData sheetId="4">
        <row r="16">
          <cell r="H16" t="str">
            <v>ADD/PAD</v>
          </cell>
        </row>
      </sheetData>
      <sheetData sheetId="5">
        <row r="14">
          <cell r="H14" t="str">
            <v>BHP</v>
          </cell>
        </row>
      </sheetData>
      <sheetData sheetId="6">
        <row r="14">
          <cell r="H14" t="str">
            <v>BHP/ADD</v>
          </cell>
        </row>
      </sheetData>
      <sheetData sheetId="7">
        <row r="9">
          <cell r="I9" t="str">
            <v>Pemeliharaan Gedung/Prasarana Kantor Desa</v>
          </cell>
        </row>
      </sheetData>
      <sheetData sheetId="8">
        <row r="14">
          <cell r="H14" t="str">
            <v>DD/ADD/BHP</v>
          </cell>
        </row>
      </sheetData>
      <sheetData sheetId="9">
        <row r="14">
          <cell r="H14" t="str">
            <v>BHR</v>
          </cell>
        </row>
      </sheetData>
      <sheetData sheetId="10">
        <row r="14">
          <cell r="H14" t="str">
            <v>ADD</v>
          </cell>
        </row>
      </sheetData>
      <sheetData sheetId="11">
        <row r="14">
          <cell r="H14" t="str">
            <v>BHR</v>
          </cell>
        </row>
      </sheetData>
      <sheetData sheetId="12">
        <row r="14">
          <cell r="H14" t="str">
            <v>ADD/BHP</v>
          </cell>
        </row>
      </sheetData>
      <sheetData sheetId="13">
        <row r="14">
          <cell r="H14" t="str">
            <v>BHP</v>
          </cell>
        </row>
      </sheetData>
      <sheetData sheetId="14">
        <row r="14">
          <cell r="H14" t="str">
            <v>ADD/Silpa ADD</v>
          </cell>
        </row>
      </sheetData>
      <sheetData sheetId="15">
        <row r="47">
          <cell r="O47">
            <v>66000000</v>
          </cell>
        </row>
      </sheetData>
      <sheetData sheetId="16">
        <row r="39">
          <cell r="O39">
            <v>31200000</v>
          </cell>
        </row>
      </sheetData>
      <sheetData sheetId="17"/>
      <sheetData sheetId="18"/>
      <sheetData sheetId="19">
        <row r="99">
          <cell r="O99">
            <v>79112808</v>
          </cell>
        </row>
      </sheetData>
      <sheetData sheetId="20">
        <row r="9">
          <cell r="I9" t="str">
            <v>Pembangunan /Rehabilitasi/ peningkatan/pengadaan sarana / prasarana posyandu/Polindes/PKD</v>
          </cell>
        </row>
        <row r="30">
          <cell r="E30" t="str">
            <v>Kegiatan Peningkatan kwalitas sarana-prasarana Balai Posyandu Br. Dinas Pendem</v>
          </cell>
        </row>
      </sheetData>
      <sheetData sheetId="21">
        <row r="47">
          <cell r="O47">
            <v>3727170.7956664562</v>
          </cell>
        </row>
      </sheetData>
      <sheetData sheetId="22">
        <row r="30">
          <cell r="O30">
            <v>63870000</v>
          </cell>
        </row>
      </sheetData>
      <sheetData sheetId="23">
        <row r="14">
          <cell r="H14" t="str">
            <v>DD</v>
          </cell>
        </row>
      </sheetData>
      <sheetData sheetId="24">
        <row r="30">
          <cell r="V30">
            <v>4500000</v>
          </cell>
        </row>
      </sheetData>
      <sheetData sheetId="25">
        <row r="14">
          <cell r="H14" t="str">
            <v>DD/BHP</v>
          </cell>
        </row>
      </sheetData>
      <sheetData sheetId="26"/>
      <sheetData sheetId="27">
        <row r="31">
          <cell r="O31">
            <v>17250000</v>
          </cell>
        </row>
      </sheetData>
      <sheetData sheetId="28">
        <row r="14">
          <cell r="H14" t="str">
            <v>BHR</v>
          </cell>
        </row>
      </sheetData>
      <sheetData sheetId="29">
        <row r="31">
          <cell r="O31">
            <v>2400000</v>
          </cell>
        </row>
      </sheetData>
      <sheetData sheetId="30">
        <row r="14">
          <cell r="H14" t="str">
            <v>BHR</v>
          </cell>
        </row>
      </sheetData>
      <sheetData sheetId="31">
        <row r="14">
          <cell r="H14" t="str">
            <v>Silpa DD/DD/BHP/BHR</v>
          </cell>
        </row>
      </sheetData>
      <sheetData sheetId="32">
        <row r="14">
          <cell r="H14" t="str">
            <v>Silpa DD</v>
          </cell>
        </row>
      </sheetData>
      <sheetData sheetId="33">
        <row r="14">
          <cell r="H14" t="str">
            <v>DD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592"/>
  <sheetViews>
    <sheetView tabSelected="1" view="pageBreakPreview" topLeftCell="A573" zoomScale="120" zoomScaleSheetLayoutView="120" workbookViewId="0">
      <selection activeCell="E582" sqref="E582"/>
    </sheetView>
  </sheetViews>
  <sheetFormatPr defaultColWidth="6.85546875" defaultRowHeight="15"/>
  <cols>
    <col min="1" max="1" width="3.5703125" style="238" customWidth="1"/>
    <col min="2" max="3" width="3.42578125" style="238" customWidth="1"/>
    <col min="4" max="4" width="4" style="238" customWidth="1"/>
    <col min="5" max="5" width="35.7109375" style="232" customWidth="1"/>
    <col min="6" max="6" width="17.28515625" style="232" customWidth="1"/>
    <col min="7" max="7" width="17" style="232" customWidth="1"/>
    <col min="8" max="8" width="16.140625" style="232" customWidth="1"/>
    <col min="9" max="9" width="13" style="232" customWidth="1"/>
    <col min="10" max="73" width="22.85546875" style="9" customWidth="1"/>
    <col min="74" max="74" width="25.140625" style="9" customWidth="1"/>
    <col min="75" max="225" width="6.85546875" style="9"/>
    <col min="226" max="226" width="3.5703125" style="9" customWidth="1"/>
    <col min="227" max="228" width="3.42578125" style="9" customWidth="1"/>
    <col min="229" max="229" width="4" style="9" customWidth="1"/>
    <col min="230" max="231" width="3.85546875" style="9" customWidth="1"/>
    <col min="232" max="232" width="35.7109375" style="9" customWidth="1"/>
    <col min="233" max="233" width="16.5703125" style="9" customWidth="1"/>
    <col min="234" max="234" width="16.140625" style="9" customWidth="1"/>
    <col min="235" max="235" width="15.42578125" style="9" customWidth="1"/>
    <col min="236" max="236" width="11.140625" style="9" customWidth="1"/>
    <col min="237" max="237" width="9.140625" style="9" customWidth="1"/>
    <col min="238" max="238" width="21.85546875" style="9" customWidth="1"/>
    <col min="239" max="239" width="23.42578125" style="9" customWidth="1"/>
    <col min="240" max="240" width="20.5703125" style="9" customWidth="1"/>
    <col min="241" max="241" width="18.7109375" style="9" customWidth="1"/>
    <col min="242" max="242" width="20" style="9" customWidth="1"/>
    <col min="243" max="243" width="21.7109375" style="9" customWidth="1"/>
    <col min="244" max="244" width="23.5703125" style="9" customWidth="1"/>
    <col min="245" max="245" width="18.42578125" style="9" customWidth="1"/>
    <col min="246" max="246" width="19.85546875" style="9" customWidth="1"/>
    <col min="247" max="247" width="10" style="9" customWidth="1"/>
    <col min="248" max="248" width="21" style="9" customWidth="1"/>
    <col min="249" max="249" width="22" style="9" customWidth="1"/>
    <col min="250" max="251" width="17.28515625" style="9" customWidth="1"/>
    <col min="252" max="252" width="15.28515625" style="9" customWidth="1"/>
    <col min="253" max="253" width="19.28515625" style="9" customWidth="1"/>
    <col min="254" max="254" width="24.7109375" style="9" customWidth="1"/>
    <col min="255" max="255" width="18.85546875" style="9" customWidth="1"/>
    <col min="256" max="256" width="20.140625" style="9" customWidth="1"/>
    <col min="257" max="257" width="22.7109375" style="9" customWidth="1"/>
    <col min="258" max="258" width="20.5703125" style="9" customWidth="1"/>
    <col min="259" max="259" width="20.140625" style="9" customWidth="1"/>
    <col min="260" max="260" width="22" style="9" customWidth="1"/>
    <col min="261" max="261" width="22.28515625" style="9" customWidth="1"/>
    <col min="262" max="262" width="21.42578125" style="9" customWidth="1"/>
    <col min="263" max="264" width="22.42578125" style="9" customWidth="1"/>
    <col min="265" max="329" width="22.85546875" style="9" customWidth="1"/>
    <col min="330" max="330" width="25.140625" style="9" customWidth="1"/>
    <col min="331" max="481" width="6.85546875" style="9"/>
    <col min="482" max="482" width="3.5703125" style="9" customWidth="1"/>
    <col min="483" max="484" width="3.42578125" style="9" customWidth="1"/>
    <col min="485" max="485" width="4" style="9" customWidth="1"/>
    <col min="486" max="487" width="3.85546875" style="9" customWidth="1"/>
    <col min="488" max="488" width="35.7109375" style="9" customWidth="1"/>
    <col min="489" max="489" width="16.5703125" style="9" customWidth="1"/>
    <col min="490" max="490" width="16.140625" style="9" customWidth="1"/>
    <col min="491" max="491" width="15.42578125" style="9" customWidth="1"/>
    <col min="492" max="492" width="11.140625" style="9" customWidth="1"/>
    <col min="493" max="493" width="9.140625" style="9" customWidth="1"/>
    <col min="494" max="494" width="21.85546875" style="9" customWidth="1"/>
    <col min="495" max="495" width="23.42578125" style="9" customWidth="1"/>
    <col min="496" max="496" width="20.5703125" style="9" customWidth="1"/>
    <col min="497" max="497" width="18.7109375" style="9" customWidth="1"/>
    <col min="498" max="498" width="20" style="9" customWidth="1"/>
    <col min="499" max="499" width="21.7109375" style="9" customWidth="1"/>
    <col min="500" max="500" width="23.5703125" style="9" customWidth="1"/>
    <col min="501" max="501" width="18.42578125" style="9" customWidth="1"/>
    <col min="502" max="502" width="19.85546875" style="9" customWidth="1"/>
    <col min="503" max="503" width="10" style="9" customWidth="1"/>
    <col min="504" max="504" width="21" style="9" customWidth="1"/>
    <col min="505" max="505" width="22" style="9" customWidth="1"/>
    <col min="506" max="507" width="17.28515625" style="9" customWidth="1"/>
    <col min="508" max="508" width="15.28515625" style="9" customWidth="1"/>
    <col min="509" max="509" width="19.28515625" style="9" customWidth="1"/>
    <col min="510" max="510" width="24.7109375" style="9" customWidth="1"/>
    <col min="511" max="511" width="18.85546875" style="9" customWidth="1"/>
    <col min="512" max="512" width="20.140625" style="9" customWidth="1"/>
    <col min="513" max="513" width="22.7109375" style="9" customWidth="1"/>
    <col min="514" max="514" width="20.5703125" style="9" customWidth="1"/>
    <col min="515" max="515" width="20.140625" style="9" customWidth="1"/>
    <col min="516" max="516" width="22" style="9" customWidth="1"/>
    <col min="517" max="517" width="22.28515625" style="9" customWidth="1"/>
    <col min="518" max="518" width="21.42578125" style="9" customWidth="1"/>
    <col min="519" max="520" width="22.42578125" style="9" customWidth="1"/>
    <col min="521" max="585" width="22.85546875" style="9" customWidth="1"/>
    <col min="586" max="586" width="25.140625" style="9" customWidth="1"/>
    <col min="587" max="737" width="6.85546875" style="9"/>
    <col min="738" max="738" width="3.5703125" style="9" customWidth="1"/>
    <col min="739" max="740" width="3.42578125" style="9" customWidth="1"/>
    <col min="741" max="741" width="4" style="9" customWidth="1"/>
    <col min="742" max="743" width="3.85546875" style="9" customWidth="1"/>
    <col min="744" max="744" width="35.7109375" style="9" customWidth="1"/>
    <col min="745" max="745" width="16.5703125" style="9" customWidth="1"/>
    <col min="746" max="746" width="16.140625" style="9" customWidth="1"/>
    <col min="747" max="747" width="15.42578125" style="9" customWidth="1"/>
    <col min="748" max="748" width="11.140625" style="9" customWidth="1"/>
    <col min="749" max="749" width="9.140625" style="9" customWidth="1"/>
    <col min="750" max="750" width="21.85546875" style="9" customWidth="1"/>
    <col min="751" max="751" width="23.42578125" style="9" customWidth="1"/>
    <col min="752" max="752" width="20.5703125" style="9" customWidth="1"/>
    <col min="753" max="753" width="18.7109375" style="9" customWidth="1"/>
    <col min="754" max="754" width="20" style="9" customWidth="1"/>
    <col min="755" max="755" width="21.7109375" style="9" customWidth="1"/>
    <col min="756" max="756" width="23.5703125" style="9" customWidth="1"/>
    <col min="757" max="757" width="18.42578125" style="9" customWidth="1"/>
    <col min="758" max="758" width="19.85546875" style="9" customWidth="1"/>
    <col min="759" max="759" width="10" style="9" customWidth="1"/>
    <col min="760" max="760" width="21" style="9" customWidth="1"/>
    <col min="761" max="761" width="22" style="9" customWidth="1"/>
    <col min="762" max="763" width="17.28515625" style="9" customWidth="1"/>
    <col min="764" max="764" width="15.28515625" style="9" customWidth="1"/>
    <col min="765" max="765" width="19.28515625" style="9" customWidth="1"/>
    <col min="766" max="766" width="24.7109375" style="9" customWidth="1"/>
    <col min="767" max="767" width="18.85546875" style="9" customWidth="1"/>
    <col min="768" max="768" width="20.140625" style="9" customWidth="1"/>
    <col min="769" max="769" width="22.7109375" style="9" customWidth="1"/>
    <col min="770" max="770" width="20.5703125" style="9" customWidth="1"/>
    <col min="771" max="771" width="20.140625" style="9" customWidth="1"/>
    <col min="772" max="772" width="22" style="9" customWidth="1"/>
    <col min="773" max="773" width="22.28515625" style="9" customWidth="1"/>
    <col min="774" max="774" width="21.42578125" style="9" customWidth="1"/>
    <col min="775" max="776" width="22.42578125" style="9" customWidth="1"/>
    <col min="777" max="841" width="22.85546875" style="9" customWidth="1"/>
    <col min="842" max="842" width="25.140625" style="9" customWidth="1"/>
    <col min="843" max="993" width="6.85546875" style="9"/>
    <col min="994" max="994" width="3.5703125" style="9" customWidth="1"/>
    <col min="995" max="996" width="3.42578125" style="9" customWidth="1"/>
    <col min="997" max="997" width="4" style="9" customWidth="1"/>
    <col min="998" max="999" width="3.85546875" style="9" customWidth="1"/>
    <col min="1000" max="1000" width="35.7109375" style="9" customWidth="1"/>
    <col min="1001" max="1001" width="16.5703125" style="9" customWidth="1"/>
    <col min="1002" max="1002" width="16.140625" style="9" customWidth="1"/>
    <col min="1003" max="1003" width="15.42578125" style="9" customWidth="1"/>
    <col min="1004" max="1004" width="11.140625" style="9" customWidth="1"/>
    <col min="1005" max="1005" width="9.140625" style="9" customWidth="1"/>
    <col min="1006" max="1006" width="21.85546875" style="9" customWidth="1"/>
    <col min="1007" max="1007" width="23.42578125" style="9" customWidth="1"/>
    <col min="1008" max="1008" width="20.5703125" style="9" customWidth="1"/>
    <col min="1009" max="1009" width="18.7109375" style="9" customWidth="1"/>
    <col min="1010" max="1010" width="20" style="9" customWidth="1"/>
    <col min="1011" max="1011" width="21.7109375" style="9" customWidth="1"/>
    <col min="1012" max="1012" width="23.5703125" style="9" customWidth="1"/>
    <col min="1013" max="1013" width="18.42578125" style="9" customWidth="1"/>
    <col min="1014" max="1014" width="19.85546875" style="9" customWidth="1"/>
    <col min="1015" max="1015" width="10" style="9" customWidth="1"/>
    <col min="1016" max="1016" width="21" style="9" customWidth="1"/>
    <col min="1017" max="1017" width="22" style="9" customWidth="1"/>
    <col min="1018" max="1019" width="17.28515625" style="9" customWidth="1"/>
    <col min="1020" max="1020" width="15.28515625" style="9" customWidth="1"/>
    <col min="1021" max="1021" width="19.28515625" style="9" customWidth="1"/>
    <col min="1022" max="1022" width="24.7109375" style="9" customWidth="1"/>
    <col min="1023" max="1023" width="18.85546875" style="9" customWidth="1"/>
    <col min="1024" max="1024" width="20.140625" style="9" customWidth="1"/>
    <col min="1025" max="1025" width="22.7109375" style="9" customWidth="1"/>
    <col min="1026" max="1026" width="20.5703125" style="9" customWidth="1"/>
    <col min="1027" max="1027" width="20.140625" style="9" customWidth="1"/>
    <col min="1028" max="1028" width="22" style="9" customWidth="1"/>
    <col min="1029" max="1029" width="22.28515625" style="9" customWidth="1"/>
    <col min="1030" max="1030" width="21.42578125" style="9" customWidth="1"/>
    <col min="1031" max="1032" width="22.42578125" style="9" customWidth="1"/>
    <col min="1033" max="1097" width="22.85546875" style="9" customWidth="1"/>
    <col min="1098" max="1098" width="25.140625" style="9" customWidth="1"/>
    <col min="1099" max="1249" width="6.85546875" style="9"/>
    <col min="1250" max="1250" width="3.5703125" style="9" customWidth="1"/>
    <col min="1251" max="1252" width="3.42578125" style="9" customWidth="1"/>
    <col min="1253" max="1253" width="4" style="9" customWidth="1"/>
    <col min="1254" max="1255" width="3.85546875" style="9" customWidth="1"/>
    <col min="1256" max="1256" width="35.7109375" style="9" customWidth="1"/>
    <col min="1257" max="1257" width="16.5703125" style="9" customWidth="1"/>
    <col min="1258" max="1258" width="16.140625" style="9" customWidth="1"/>
    <col min="1259" max="1259" width="15.42578125" style="9" customWidth="1"/>
    <col min="1260" max="1260" width="11.140625" style="9" customWidth="1"/>
    <col min="1261" max="1261" width="9.140625" style="9" customWidth="1"/>
    <col min="1262" max="1262" width="21.85546875" style="9" customWidth="1"/>
    <col min="1263" max="1263" width="23.42578125" style="9" customWidth="1"/>
    <col min="1264" max="1264" width="20.5703125" style="9" customWidth="1"/>
    <col min="1265" max="1265" width="18.7109375" style="9" customWidth="1"/>
    <col min="1266" max="1266" width="20" style="9" customWidth="1"/>
    <col min="1267" max="1267" width="21.7109375" style="9" customWidth="1"/>
    <col min="1268" max="1268" width="23.5703125" style="9" customWidth="1"/>
    <col min="1269" max="1269" width="18.42578125" style="9" customWidth="1"/>
    <col min="1270" max="1270" width="19.85546875" style="9" customWidth="1"/>
    <col min="1271" max="1271" width="10" style="9" customWidth="1"/>
    <col min="1272" max="1272" width="21" style="9" customWidth="1"/>
    <col min="1273" max="1273" width="22" style="9" customWidth="1"/>
    <col min="1274" max="1275" width="17.28515625" style="9" customWidth="1"/>
    <col min="1276" max="1276" width="15.28515625" style="9" customWidth="1"/>
    <col min="1277" max="1277" width="19.28515625" style="9" customWidth="1"/>
    <col min="1278" max="1278" width="24.7109375" style="9" customWidth="1"/>
    <col min="1279" max="1279" width="18.85546875" style="9" customWidth="1"/>
    <col min="1280" max="1280" width="20.140625" style="9" customWidth="1"/>
    <col min="1281" max="1281" width="22.7109375" style="9" customWidth="1"/>
    <col min="1282" max="1282" width="20.5703125" style="9" customWidth="1"/>
    <col min="1283" max="1283" width="20.140625" style="9" customWidth="1"/>
    <col min="1284" max="1284" width="22" style="9" customWidth="1"/>
    <col min="1285" max="1285" width="22.28515625" style="9" customWidth="1"/>
    <col min="1286" max="1286" width="21.42578125" style="9" customWidth="1"/>
    <col min="1287" max="1288" width="22.42578125" style="9" customWidth="1"/>
    <col min="1289" max="1353" width="22.85546875" style="9" customWidth="1"/>
    <col min="1354" max="1354" width="25.140625" style="9" customWidth="1"/>
    <col min="1355" max="1505" width="6.85546875" style="9"/>
    <col min="1506" max="1506" width="3.5703125" style="9" customWidth="1"/>
    <col min="1507" max="1508" width="3.42578125" style="9" customWidth="1"/>
    <col min="1509" max="1509" width="4" style="9" customWidth="1"/>
    <col min="1510" max="1511" width="3.85546875" style="9" customWidth="1"/>
    <col min="1512" max="1512" width="35.7109375" style="9" customWidth="1"/>
    <col min="1513" max="1513" width="16.5703125" style="9" customWidth="1"/>
    <col min="1514" max="1514" width="16.140625" style="9" customWidth="1"/>
    <col min="1515" max="1515" width="15.42578125" style="9" customWidth="1"/>
    <col min="1516" max="1516" width="11.140625" style="9" customWidth="1"/>
    <col min="1517" max="1517" width="9.140625" style="9" customWidth="1"/>
    <col min="1518" max="1518" width="21.85546875" style="9" customWidth="1"/>
    <col min="1519" max="1519" width="23.42578125" style="9" customWidth="1"/>
    <col min="1520" max="1520" width="20.5703125" style="9" customWidth="1"/>
    <col min="1521" max="1521" width="18.7109375" style="9" customWidth="1"/>
    <col min="1522" max="1522" width="20" style="9" customWidth="1"/>
    <col min="1523" max="1523" width="21.7109375" style="9" customWidth="1"/>
    <col min="1524" max="1524" width="23.5703125" style="9" customWidth="1"/>
    <col min="1525" max="1525" width="18.42578125" style="9" customWidth="1"/>
    <col min="1526" max="1526" width="19.85546875" style="9" customWidth="1"/>
    <col min="1527" max="1527" width="10" style="9" customWidth="1"/>
    <col min="1528" max="1528" width="21" style="9" customWidth="1"/>
    <col min="1529" max="1529" width="22" style="9" customWidth="1"/>
    <col min="1530" max="1531" width="17.28515625" style="9" customWidth="1"/>
    <col min="1532" max="1532" width="15.28515625" style="9" customWidth="1"/>
    <col min="1533" max="1533" width="19.28515625" style="9" customWidth="1"/>
    <col min="1534" max="1534" width="24.7109375" style="9" customWidth="1"/>
    <col min="1535" max="1535" width="18.85546875" style="9" customWidth="1"/>
    <col min="1536" max="1536" width="20.140625" style="9" customWidth="1"/>
    <col min="1537" max="1537" width="22.7109375" style="9" customWidth="1"/>
    <col min="1538" max="1538" width="20.5703125" style="9" customWidth="1"/>
    <col min="1539" max="1539" width="20.140625" style="9" customWidth="1"/>
    <col min="1540" max="1540" width="22" style="9" customWidth="1"/>
    <col min="1541" max="1541" width="22.28515625" style="9" customWidth="1"/>
    <col min="1542" max="1542" width="21.42578125" style="9" customWidth="1"/>
    <col min="1543" max="1544" width="22.42578125" style="9" customWidth="1"/>
    <col min="1545" max="1609" width="22.85546875" style="9" customWidth="1"/>
    <col min="1610" max="1610" width="25.140625" style="9" customWidth="1"/>
    <col min="1611" max="1761" width="6.85546875" style="9"/>
    <col min="1762" max="1762" width="3.5703125" style="9" customWidth="1"/>
    <col min="1763" max="1764" width="3.42578125" style="9" customWidth="1"/>
    <col min="1765" max="1765" width="4" style="9" customWidth="1"/>
    <col min="1766" max="1767" width="3.85546875" style="9" customWidth="1"/>
    <col min="1768" max="1768" width="35.7109375" style="9" customWidth="1"/>
    <col min="1769" max="1769" width="16.5703125" style="9" customWidth="1"/>
    <col min="1770" max="1770" width="16.140625" style="9" customWidth="1"/>
    <col min="1771" max="1771" width="15.42578125" style="9" customWidth="1"/>
    <col min="1772" max="1772" width="11.140625" style="9" customWidth="1"/>
    <col min="1773" max="1773" width="9.140625" style="9" customWidth="1"/>
    <col min="1774" max="1774" width="21.85546875" style="9" customWidth="1"/>
    <col min="1775" max="1775" width="23.42578125" style="9" customWidth="1"/>
    <col min="1776" max="1776" width="20.5703125" style="9" customWidth="1"/>
    <col min="1777" max="1777" width="18.7109375" style="9" customWidth="1"/>
    <col min="1778" max="1778" width="20" style="9" customWidth="1"/>
    <col min="1779" max="1779" width="21.7109375" style="9" customWidth="1"/>
    <col min="1780" max="1780" width="23.5703125" style="9" customWidth="1"/>
    <col min="1781" max="1781" width="18.42578125" style="9" customWidth="1"/>
    <col min="1782" max="1782" width="19.85546875" style="9" customWidth="1"/>
    <col min="1783" max="1783" width="10" style="9" customWidth="1"/>
    <col min="1784" max="1784" width="21" style="9" customWidth="1"/>
    <col min="1785" max="1785" width="22" style="9" customWidth="1"/>
    <col min="1786" max="1787" width="17.28515625" style="9" customWidth="1"/>
    <col min="1788" max="1788" width="15.28515625" style="9" customWidth="1"/>
    <col min="1789" max="1789" width="19.28515625" style="9" customWidth="1"/>
    <col min="1790" max="1790" width="24.7109375" style="9" customWidth="1"/>
    <col min="1791" max="1791" width="18.85546875" style="9" customWidth="1"/>
    <col min="1792" max="1792" width="20.140625" style="9" customWidth="1"/>
    <col min="1793" max="1793" width="22.7109375" style="9" customWidth="1"/>
    <col min="1794" max="1794" width="20.5703125" style="9" customWidth="1"/>
    <col min="1795" max="1795" width="20.140625" style="9" customWidth="1"/>
    <col min="1796" max="1796" width="22" style="9" customWidth="1"/>
    <col min="1797" max="1797" width="22.28515625" style="9" customWidth="1"/>
    <col min="1798" max="1798" width="21.42578125" style="9" customWidth="1"/>
    <col min="1799" max="1800" width="22.42578125" style="9" customWidth="1"/>
    <col min="1801" max="1865" width="22.85546875" style="9" customWidth="1"/>
    <col min="1866" max="1866" width="25.140625" style="9" customWidth="1"/>
    <col min="1867" max="2017" width="6.85546875" style="9"/>
    <col min="2018" max="2018" width="3.5703125" style="9" customWidth="1"/>
    <col min="2019" max="2020" width="3.42578125" style="9" customWidth="1"/>
    <col min="2021" max="2021" width="4" style="9" customWidth="1"/>
    <col min="2022" max="2023" width="3.85546875" style="9" customWidth="1"/>
    <col min="2024" max="2024" width="35.7109375" style="9" customWidth="1"/>
    <col min="2025" max="2025" width="16.5703125" style="9" customWidth="1"/>
    <col min="2026" max="2026" width="16.140625" style="9" customWidth="1"/>
    <col min="2027" max="2027" width="15.42578125" style="9" customWidth="1"/>
    <col min="2028" max="2028" width="11.140625" style="9" customWidth="1"/>
    <col min="2029" max="2029" width="9.140625" style="9" customWidth="1"/>
    <col min="2030" max="2030" width="21.85546875" style="9" customWidth="1"/>
    <col min="2031" max="2031" width="23.42578125" style="9" customWidth="1"/>
    <col min="2032" max="2032" width="20.5703125" style="9" customWidth="1"/>
    <col min="2033" max="2033" width="18.7109375" style="9" customWidth="1"/>
    <col min="2034" max="2034" width="20" style="9" customWidth="1"/>
    <col min="2035" max="2035" width="21.7109375" style="9" customWidth="1"/>
    <col min="2036" max="2036" width="23.5703125" style="9" customWidth="1"/>
    <col min="2037" max="2037" width="18.42578125" style="9" customWidth="1"/>
    <col min="2038" max="2038" width="19.85546875" style="9" customWidth="1"/>
    <col min="2039" max="2039" width="10" style="9" customWidth="1"/>
    <col min="2040" max="2040" width="21" style="9" customWidth="1"/>
    <col min="2041" max="2041" width="22" style="9" customWidth="1"/>
    <col min="2042" max="2043" width="17.28515625" style="9" customWidth="1"/>
    <col min="2044" max="2044" width="15.28515625" style="9" customWidth="1"/>
    <col min="2045" max="2045" width="19.28515625" style="9" customWidth="1"/>
    <col min="2046" max="2046" width="24.7109375" style="9" customWidth="1"/>
    <col min="2047" max="2047" width="18.85546875" style="9" customWidth="1"/>
    <col min="2048" max="2048" width="20.140625" style="9" customWidth="1"/>
    <col min="2049" max="2049" width="22.7109375" style="9" customWidth="1"/>
    <col min="2050" max="2050" width="20.5703125" style="9" customWidth="1"/>
    <col min="2051" max="2051" width="20.140625" style="9" customWidth="1"/>
    <col min="2052" max="2052" width="22" style="9" customWidth="1"/>
    <col min="2053" max="2053" width="22.28515625" style="9" customWidth="1"/>
    <col min="2054" max="2054" width="21.42578125" style="9" customWidth="1"/>
    <col min="2055" max="2056" width="22.42578125" style="9" customWidth="1"/>
    <col min="2057" max="2121" width="22.85546875" style="9" customWidth="1"/>
    <col min="2122" max="2122" width="25.140625" style="9" customWidth="1"/>
    <col min="2123" max="2273" width="6.85546875" style="9"/>
    <col min="2274" max="2274" width="3.5703125" style="9" customWidth="1"/>
    <col min="2275" max="2276" width="3.42578125" style="9" customWidth="1"/>
    <col min="2277" max="2277" width="4" style="9" customWidth="1"/>
    <col min="2278" max="2279" width="3.85546875" style="9" customWidth="1"/>
    <col min="2280" max="2280" width="35.7109375" style="9" customWidth="1"/>
    <col min="2281" max="2281" width="16.5703125" style="9" customWidth="1"/>
    <col min="2282" max="2282" width="16.140625" style="9" customWidth="1"/>
    <col min="2283" max="2283" width="15.42578125" style="9" customWidth="1"/>
    <col min="2284" max="2284" width="11.140625" style="9" customWidth="1"/>
    <col min="2285" max="2285" width="9.140625" style="9" customWidth="1"/>
    <col min="2286" max="2286" width="21.85546875" style="9" customWidth="1"/>
    <col min="2287" max="2287" width="23.42578125" style="9" customWidth="1"/>
    <col min="2288" max="2288" width="20.5703125" style="9" customWidth="1"/>
    <col min="2289" max="2289" width="18.7109375" style="9" customWidth="1"/>
    <col min="2290" max="2290" width="20" style="9" customWidth="1"/>
    <col min="2291" max="2291" width="21.7109375" style="9" customWidth="1"/>
    <col min="2292" max="2292" width="23.5703125" style="9" customWidth="1"/>
    <col min="2293" max="2293" width="18.42578125" style="9" customWidth="1"/>
    <col min="2294" max="2294" width="19.85546875" style="9" customWidth="1"/>
    <col min="2295" max="2295" width="10" style="9" customWidth="1"/>
    <col min="2296" max="2296" width="21" style="9" customWidth="1"/>
    <col min="2297" max="2297" width="22" style="9" customWidth="1"/>
    <col min="2298" max="2299" width="17.28515625" style="9" customWidth="1"/>
    <col min="2300" max="2300" width="15.28515625" style="9" customWidth="1"/>
    <col min="2301" max="2301" width="19.28515625" style="9" customWidth="1"/>
    <col min="2302" max="2302" width="24.7109375" style="9" customWidth="1"/>
    <col min="2303" max="2303" width="18.85546875" style="9" customWidth="1"/>
    <col min="2304" max="2304" width="20.140625" style="9" customWidth="1"/>
    <col min="2305" max="2305" width="22.7109375" style="9" customWidth="1"/>
    <col min="2306" max="2306" width="20.5703125" style="9" customWidth="1"/>
    <col min="2307" max="2307" width="20.140625" style="9" customWidth="1"/>
    <col min="2308" max="2308" width="22" style="9" customWidth="1"/>
    <col min="2309" max="2309" width="22.28515625" style="9" customWidth="1"/>
    <col min="2310" max="2310" width="21.42578125" style="9" customWidth="1"/>
    <col min="2311" max="2312" width="22.42578125" style="9" customWidth="1"/>
    <col min="2313" max="2377" width="22.85546875" style="9" customWidth="1"/>
    <col min="2378" max="2378" width="25.140625" style="9" customWidth="1"/>
    <col min="2379" max="2529" width="6.85546875" style="9"/>
    <col min="2530" max="2530" width="3.5703125" style="9" customWidth="1"/>
    <col min="2531" max="2532" width="3.42578125" style="9" customWidth="1"/>
    <col min="2533" max="2533" width="4" style="9" customWidth="1"/>
    <col min="2534" max="2535" width="3.85546875" style="9" customWidth="1"/>
    <col min="2536" max="2536" width="35.7109375" style="9" customWidth="1"/>
    <col min="2537" max="2537" width="16.5703125" style="9" customWidth="1"/>
    <col min="2538" max="2538" width="16.140625" style="9" customWidth="1"/>
    <col min="2539" max="2539" width="15.42578125" style="9" customWidth="1"/>
    <col min="2540" max="2540" width="11.140625" style="9" customWidth="1"/>
    <col min="2541" max="2541" width="9.140625" style="9" customWidth="1"/>
    <col min="2542" max="2542" width="21.85546875" style="9" customWidth="1"/>
    <col min="2543" max="2543" width="23.42578125" style="9" customWidth="1"/>
    <col min="2544" max="2544" width="20.5703125" style="9" customWidth="1"/>
    <col min="2545" max="2545" width="18.7109375" style="9" customWidth="1"/>
    <col min="2546" max="2546" width="20" style="9" customWidth="1"/>
    <col min="2547" max="2547" width="21.7109375" style="9" customWidth="1"/>
    <col min="2548" max="2548" width="23.5703125" style="9" customWidth="1"/>
    <col min="2549" max="2549" width="18.42578125" style="9" customWidth="1"/>
    <col min="2550" max="2550" width="19.85546875" style="9" customWidth="1"/>
    <col min="2551" max="2551" width="10" style="9" customWidth="1"/>
    <col min="2552" max="2552" width="21" style="9" customWidth="1"/>
    <col min="2553" max="2553" width="22" style="9" customWidth="1"/>
    <col min="2554" max="2555" width="17.28515625" style="9" customWidth="1"/>
    <col min="2556" max="2556" width="15.28515625" style="9" customWidth="1"/>
    <col min="2557" max="2557" width="19.28515625" style="9" customWidth="1"/>
    <col min="2558" max="2558" width="24.7109375" style="9" customWidth="1"/>
    <col min="2559" max="2559" width="18.85546875" style="9" customWidth="1"/>
    <col min="2560" max="2560" width="20.140625" style="9" customWidth="1"/>
    <col min="2561" max="2561" width="22.7109375" style="9" customWidth="1"/>
    <col min="2562" max="2562" width="20.5703125" style="9" customWidth="1"/>
    <col min="2563" max="2563" width="20.140625" style="9" customWidth="1"/>
    <col min="2564" max="2564" width="22" style="9" customWidth="1"/>
    <col min="2565" max="2565" width="22.28515625" style="9" customWidth="1"/>
    <col min="2566" max="2566" width="21.42578125" style="9" customWidth="1"/>
    <col min="2567" max="2568" width="22.42578125" style="9" customWidth="1"/>
    <col min="2569" max="2633" width="22.85546875" style="9" customWidth="1"/>
    <col min="2634" max="2634" width="25.140625" style="9" customWidth="1"/>
    <col min="2635" max="2785" width="6.85546875" style="9"/>
    <col min="2786" max="2786" width="3.5703125" style="9" customWidth="1"/>
    <col min="2787" max="2788" width="3.42578125" style="9" customWidth="1"/>
    <col min="2789" max="2789" width="4" style="9" customWidth="1"/>
    <col min="2790" max="2791" width="3.85546875" style="9" customWidth="1"/>
    <col min="2792" max="2792" width="35.7109375" style="9" customWidth="1"/>
    <col min="2793" max="2793" width="16.5703125" style="9" customWidth="1"/>
    <col min="2794" max="2794" width="16.140625" style="9" customWidth="1"/>
    <col min="2795" max="2795" width="15.42578125" style="9" customWidth="1"/>
    <col min="2796" max="2796" width="11.140625" style="9" customWidth="1"/>
    <col min="2797" max="2797" width="9.140625" style="9" customWidth="1"/>
    <col min="2798" max="2798" width="21.85546875" style="9" customWidth="1"/>
    <col min="2799" max="2799" width="23.42578125" style="9" customWidth="1"/>
    <col min="2800" max="2800" width="20.5703125" style="9" customWidth="1"/>
    <col min="2801" max="2801" width="18.7109375" style="9" customWidth="1"/>
    <col min="2802" max="2802" width="20" style="9" customWidth="1"/>
    <col min="2803" max="2803" width="21.7109375" style="9" customWidth="1"/>
    <col min="2804" max="2804" width="23.5703125" style="9" customWidth="1"/>
    <col min="2805" max="2805" width="18.42578125" style="9" customWidth="1"/>
    <col min="2806" max="2806" width="19.85546875" style="9" customWidth="1"/>
    <col min="2807" max="2807" width="10" style="9" customWidth="1"/>
    <col min="2808" max="2808" width="21" style="9" customWidth="1"/>
    <col min="2809" max="2809" width="22" style="9" customWidth="1"/>
    <col min="2810" max="2811" width="17.28515625" style="9" customWidth="1"/>
    <col min="2812" max="2812" width="15.28515625" style="9" customWidth="1"/>
    <col min="2813" max="2813" width="19.28515625" style="9" customWidth="1"/>
    <col min="2814" max="2814" width="24.7109375" style="9" customWidth="1"/>
    <col min="2815" max="2815" width="18.85546875" style="9" customWidth="1"/>
    <col min="2816" max="2816" width="20.140625" style="9" customWidth="1"/>
    <col min="2817" max="2817" width="22.7109375" style="9" customWidth="1"/>
    <col min="2818" max="2818" width="20.5703125" style="9" customWidth="1"/>
    <col min="2819" max="2819" width="20.140625" style="9" customWidth="1"/>
    <col min="2820" max="2820" width="22" style="9" customWidth="1"/>
    <col min="2821" max="2821" width="22.28515625" style="9" customWidth="1"/>
    <col min="2822" max="2822" width="21.42578125" style="9" customWidth="1"/>
    <col min="2823" max="2824" width="22.42578125" style="9" customWidth="1"/>
    <col min="2825" max="2889" width="22.85546875" style="9" customWidth="1"/>
    <col min="2890" max="2890" width="25.140625" style="9" customWidth="1"/>
    <col min="2891" max="3041" width="6.85546875" style="9"/>
    <col min="3042" max="3042" width="3.5703125" style="9" customWidth="1"/>
    <col min="3043" max="3044" width="3.42578125" style="9" customWidth="1"/>
    <col min="3045" max="3045" width="4" style="9" customWidth="1"/>
    <col min="3046" max="3047" width="3.85546875" style="9" customWidth="1"/>
    <col min="3048" max="3048" width="35.7109375" style="9" customWidth="1"/>
    <col min="3049" max="3049" width="16.5703125" style="9" customWidth="1"/>
    <col min="3050" max="3050" width="16.140625" style="9" customWidth="1"/>
    <col min="3051" max="3051" width="15.42578125" style="9" customWidth="1"/>
    <col min="3052" max="3052" width="11.140625" style="9" customWidth="1"/>
    <col min="3053" max="3053" width="9.140625" style="9" customWidth="1"/>
    <col min="3054" max="3054" width="21.85546875" style="9" customWidth="1"/>
    <col min="3055" max="3055" width="23.42578125" style="9" customWidth="1"/>
    <col min="3056" max="3056" width="20.5703125" style="9" customWidth="1"/>
    <col min="3057" max="3057" width="18.7109375" style="9" customWidth="1"/>
    <col min="3058" max="3058" width="20" style="9" customWidth="1"/>
    <col min="3059" max="3059" width="21.7109375" style="9" customWidth="1"/>
    <col min="3060" max="3060" width="23.5703125" style="9" customWidth="1"/>
    <col min="3061" max="3061" width="18.42578125" style="9" customWidth="1"/>
    <col min="3062" max="3062" width="19.85546875" style="9" customWidth="1"/>
    <col min="3063" max="3063" width="10" style="9" customWidth="1"/>
    <col min="3064" max="3064" width="21" style="9" customWidth="1"/>
    <col min="3065" max="3065" width="22" style="9" customWidth="1"/>
    <col min="3066" max="3067" width="17.28515625" style="9" customWidth="1"/>
    <col min="3068" max="3068" width="15.28515625" style="9" customWidth="1"/>
    <col min="3069" max="3069" width="19.28515625" style="9" customWidth="1"/>
    <col min="3070" max="3070" width="24.7109375" style="9" customWidth="1"/>
    <col min="3071" max="3071" width="18.85546875" style="9" customWidth="1"/>
    <col min="3072" max="3072" width="20.140625" style="9" customWidth="1"/>
    <col min="3073" max="3073" width="22.7109375" style="9" customWidth="1"/>
    <col min="3074" max="3074" width="20.5703125" style="9" customWidth="1"/>
    <col min="3075" max="3075" width="20.140625" style="9" customWidth="1"/>
    <col min="3076" max="3076" width="22" style="9" customWidth="1"/>
    <col min="3077" max="3077" width="22.28515625" style="9" customWidth="1"/>
    <col min="3078" max="3078" width="21.42578125" style="9" customWidth="1"/>
    <col min="3079" max="3080" width="22.42578125" style="9" customWidth="1"/>
    <col min="3081" max="3145" width="22.85546875" style="9" customWidth="1"/>
    <col min="3146" max="3146" width="25.140625" style="9" customWidth="1"/>
    <col min="3147" max="3297" width="6.85546875" style="9"/>
    <col min="3298" max="3298" width="3.5703125" style="9" customWidth="1"/>
    <col min="3299" max="3300" width="3.42578125" style="9" customWidth="1"/>
    <col min="3301" max="3301" width="4" style="9" customWidth="1"/>
    <col min="3302" max="3303" width="3.85546875" style="9" customWidth="1"/>
    <col min="3304" max="3304" width="35.7109375" style="9" customWidth="1"/>
    <col min="3305" max="3305" width="16.5703125" style="9" customWidth="1"/>
    <col min="3306" max="3306" width="16.140625" style="9" customWidth="1"/>
    <col min="3307" max="3307" width="15.42578125" style="9" customWidth="1"/>
    <col min="3308" max="3308" width="11.140625" style="9" customWidth="1"/>
    <col min="3309" max="3309" width="9.140625" style="9" customWidth="1"/>
    <col min="3310" max="3310" width="21.85546875" style="9" customWidth="1"/>
    <col min="3311" max="3311" width="23.42578125" style="9" customWidth="1"/>
    <col min="3312" max="3312" width="20.5703125" style="9" customWidth="1"/>
    <col min="3313" max="3313" width="18.7109375" style="9" customWidth="1"/>
    <col min="3314" max="3314" width="20" style="9" customWidth="1"/>
    <col min="3315" max="3315" width="21.7109375" style="9" customWidth="1"/>
    <col min="3316" max="3316" width="23.5703125" style="9" customWidth="1"/>
    <col min="3317" max="3317" width="18.42578125" style="9" customWidth="1"/>
    <col min="3318" max="3318" width="19.85546875" style="9" customWidth="1"/>
    <col min="3319" max="3319" width="10" style="9" customWidth="1"/>
    <col min="3320" max="3320" width="21" style="9" customWidth="1"/>
    <col min="3321" max="3321" width="22" style="9" customWidth="1"/>
    <col min="3322" max="3323" width="17.28515625" style="9" customWidth="1"/>
    <col min="3324" max="3324" width="15.28515625" style="9" customWidth="1"/>
    <col min="3325" max="3325" width="19.28515625" style="9" customWidth="1"/>
    <col min="3326" max="3326" width="24.7109375" style="9" customWidth="1"/>
    <col min="3327" max="3327" width="18.85546875" style="9" customWidth="1"/>
    <col min="3328" max="3328" width="20.140625" style="9" customWidth="1"/>
    <col min="3329" max="3329" width="22.7109375" style="9" customWidth="1"/>
    <col min="3330" max="3330" width="20.5703125" style="9" customWidth="1"/>
    <col min="3331" max="3331" width="20.140625" style="9" customWidth="1"/>
    <col min="3332" max="3332" width="22" style="9" customWidth="1"/>
    <col min="3333" max="3333" width="22.28515625" style="9" customWidth="1"/>
    <col min="3334" max="3334" width="21.42578125" style="9" customWidth="1"/>
    <col min="3335" max="3336" width="22.42578125" style="9" customWidth="1"/>
    <col min="3337" max="3401" width="22.85546875" style="9" customWidth="1"/>
    <col min="3402" max="3402" width="25.140625" style="9" customWidth="1"/>
    <col min="3403" max="3553" width="6.85546875" style="9"/>
    <col min="3554" max="3554" width="3.5703125" style="9" customWidth="1"/>
    <col min="3555" max="3556" width="3.42578125" style="9" customWidth="1"/>
    <col min="3557" max="3557" width="4" style="9" customWidth="1"/>
    <col min="3558" max="3559" width="3.85546875" style="9" customWidth="1"/>
    <col min="3560" max="3560" width="35.7109375" style="9" customWidth="1"/>
    <col min="3561" max="3561" width="16.5703125" style="9" customWidth="1"/>
    <col min="3562" max="3562" width="16.140625" style="9" customWidth="1"/>
    <col min="3563" max="3563" width="15.42578125" style="9" customWidth="1"/>
    <col min="3564" max="3564" width="11.140625" style="9" customWidth="1"/>
    <col min="3565" max="3565" width="9.140625" style="9" customWidth="1"/>
    <col min="3566" max="3566" width="21.85546875" style="9" customWidth="1"/>
    <col min="3567" max="3567" width="23.42578125" style="9" customWidth="1"/>
    <col min="3568" max="3568" width="20.5703125" style="9" customWidth="1"/>
    <col min="3569" max="3569" width="18.7109375" style="9" customWidth="1"/>
    <col min="3570" max="3570" width="20" style="9" customWidth="1"/>
    <col min="3571" max="3571" width="21.7109375" style="9" customWidth="1"/>
    <col min="3572" max="3572" width="23.5703125" style="9" customWidth="1"/>
    <col min="3573" max="3573" width="18.42578125" style="9" customWidth="1"/>
    <col min="3574" max="3574" width="19.85546875" style="9" customWidth="1"/>
    <col min="3575" max="3575" width="10" style="9" customWidth="1"/>
    <col min="3576" max="3576" width="21" style="9" customWidth="1"/>
    <col min="3577" max="3577" width="22" style="9" customWidth="1"/>
    <col min="3578" max="3579" width="17.28515625" style="9" customWidth="1"/>
    <col min="3580" max="3580" width="15.28515625" style="9" customWidth="1"/>
    <col min="3581" max="3581" width="19.28515625" style="9" customWidth="1"/>
    <col min="3582" max="3582" width="24.7109375" style="9" customWidth="1"/>
    <col min="3583" max="3583" width="18.85546875" style="9" customWidth="1"/>
    <col min="3584" max="3584" width="20.140625" style="9" customWidth="1"/>
    <col min="3585" max="3585" width="22.7109375" style="9" customWidth="1"/>
    <col min="3586" max="3586" width="20.5703125" style="9" customWidth="1"/>
    <col min="3587" max="3587" width="20.140625" style="9" customWidth="1"/>
    <col min="3588" max="3588" width="22" style="9" customWidth="1"/>
    <col min="3589" max="3589" width="22.28515625" style="9" customWidth="1"/>
    <col min="3590" max="3590" width="21.42578125" style="9" customWidth="1"/>
    <col min="3591" max="3592" width="22.42578125" style="9" customWidth="1"/>
    <col min="3593" max="3657" width="22.85546875" style="9" customWidth="1"/>
    <col min="3658" max="3658" width="25.140625" style="9" customWidth="1"/>
    <col min="3659" max="3809" width="6.85546875" style="9"/>
    <col min="3810" max="3810" width="3.5703125" style="9" customWidth="1"/>
    <col min="3811" max="3812" width="3.42578125" style="9" customWidth="1"/>
    <col min="3813" max="3813" width="4" style="9" customWidth="1"/>
    <col min="3814" max="3815" width="3.85546875" style="9" customWidth="1"/>
    <col min="3816" max="3816" width="35.7109375" style="9" customWidth="1"/>
    <col min="3817" max="3817" width="16.5703125" style="9" customWidth="1"/>
    <col min="3818" max="3818" width="16.140625" style="9" customWidth="1"/>
    <col min="3819" max="3819" width="15.42578125" style="9" customWidth="1"/>
    <col min="3820" max="3820" width="11.140625" style="9" customWidth="1"/>
    <col min="3821" max="3821" width="9.140625" style="9" customWidth="1"/>
    <col min="3822" max="3822" width="21.85546875" style="9" customWidth="1"/>
    <col min="3823" max="3823" width="23.42578125" style="9" customWidth="1"/>
    <col min="3824" max="3824" width="20.5703125" style="9" customWidth="1"/>
    <col min="3825" max="3825" width="18.7109375" style="9" customWidth="1"/>
    <col min="3826" max="3826" width="20" style="9" customWidth="1"/>
    <col min="3827" max="3827" width="21.7109375" style="9" customWidth="1"/>
    <col min="3828" max="3828" width="23.5703125" style="9" customWidth="1"/>
    <col min="3829" max="3829" width="18.42578125" style="9" customWidth="1"/>
    <col min="3830" max="3830" width="19.85546875" style="9" customWidth="1"/>
    <col min="3831" max="3831" width="10" style="9" customWidth="1"/>
    <col min="3832" max="3832" width="21" style="9" customWidth="1"/>
    <col min="3833" max="3833" width="22" style="9" customWidth="1"/>
    <col min="3834" max="3835" width="17.28515625" style="9" customWidth="1"/>
    <col min="3836" max="3836" width="15.28515625" style="9" customWidth="1"/>
    <col min="3837" max="3837" width="19.28515625" style="9" customWidth="1"/>
    <col min="3838" max="3838" width="24.7109375" style="9" customWidth="1"/>
    <col min="3839" max="3839" width="18.85546875" style="9" customWidth="1"/>
    <col min="3840" max="3840" width="20.140625" style="9" customWidth="1"/>
    <col min="3841" max="3841" width="22.7109375" style="9" customWidth="1"/>
    <col min="3842" max="3842" width="20.5703125" style="9" customWidth="1"/>
    <col min="3843" max="3843" width="20.140625" style="9" customWidth="1"/>
    <col min="3844" max="3844" width="22" style="9" customWidth="1"/>
    <col min="3845" max="3845" width="22.28515625" style="9" customWidth="1"/>
    <col min="3846" max="3846" width="21.42578125" style="9" customWidth="1"/>
    <col min="3847" max="3848" width="22.42578125" style="9" customWidth="1"/>
    <col min="3849" max="3913" width="22.85546875" style="9" customWidth="1"/>
    <col min="3914" max="3914" width="25.140625" style="9" customWidth="1"/>
    <col min="3915" max="4065" width="6.85546875" style="9"/>
    <col min="4066" max="4066" width="3.5703125" style="9" customWidth="1"/>
    <col min="4067" max="4068" width="3.42578125" style="9" customWidth="1"/>
    <col min="4069" max="4069" width="4" style="9" customWidth="1"/>
    <col min="4070" max="4071" width="3.85546875" style="9" customWidth="1"/>
    <col min="4072" max="4072" width="35.7109375" style="9" customWidth="1"/>
    <col min="4073" max="4073" width="16.5703125" style="9" customWidth="1"/>
    <col min="4074" max="4074" width="16.140625" style="9" customWidth="1"/>
    <col min="4075" max="4075" width="15.42578125" style="9" customWidth="1"/>
    <col min="4076" max="4076" width="11.140625" style="9" customWidth="1"/>
    <col min="4077" max="4077" width="9.140625" style="9" customWidth="1"/>
    <col min="4078" max="4078" width="21.85546875" style="9" customWidth="1"/>
    <col min="4079" max="4079" width="23.42578125" style="9" customWidth="1"/>
    <col min="4080" max="4080" width="20.5703125" style="9" customWidth="1"/>
    <col min="4081" max="4081" width="18.7109375" style="9" customWidth="1"/>
    <col min="4082" max="4082" width="20" style="9" customWidth="1"/>
    <col min="4083" max="4083" width="21.7109375" style="9" customWidth="1"/>
    <col min="4084" max="4084" width="23.5703125" style="9" customWidth="1"/>
    <col min="4085" max="4085" width="18.42578125" style="9" customWidth="1"/>
    <col min="4086" max="4086" width="19.85546875" style="9" customWidth="1"/>
    <col min="4087" max="4087" width="10" style="9" customWidth="1"/>
    <col min="4088" max="4088" width="21" style="9" customWidth="1"/>
    <col min="4089" max="4089" width="22" style="9" customWidth="1"/>
    <col min="4090" max="4091" width="17.28515625" style="9" customWidth="1"/>
    <col min="4092" max="4092" width="15.28515625" style="9" customWidth="1"/>
    <col min="4093" max="4093" width="19.28515625" style="9" customWidth="1"/>
    <col min="4094" max="4094" width="24.7109375" style="9" customWidth="1"/>
    <col min="4095" max="4095" width="18.85546875" style="9" customWidth="1"/>
    <col min="4096" max="4096" width="20.140625" style="9" customWidth="1"/>
    <col min="4097" max="4097" width="22.7109375" style="9" customWidth="1"/>
    <col min="4098" max="4098" width="20.5703125" style="9" customWidth="1"/>
    <col min="4099" max="4099" width="20.140625" style="9" customWidth="1"/>
    <col min="4100" max="4100" width="22" style="9" customWidth="1"/>
    <col min="4101" max="4101" width="22.28515625" style="9" customWidth="1"/>
    <col min="4102" max="4102" width="21.42578125" style="9" customWidth="1"/>
    <col min="4103" max="4104" width="22.42578125" style="9" customWidth="1"/>
    <col min="4105" max="4169" width="22.85546875" style="9" customWidth="1"/>
    <col min="4170" max="4170" width="25.140625" style="9" customWidth="1"/>
    <col min="4171" max="4321" width="6.85546875" style="9"/>
    <col min="4322" max="4322" width="3.5703125" style="9" customWidth="1"/>
    <col min="4323" max="4324" width="3.42578125" style="9" customWidth="1"/>
    <col min="4325" max="4325" width="4" style="9" customWidth="1"/>
    <col min="4326" max="4327" width="3.85546875" style="9" customWidth="1"/>
    <col min="4328" max="4328" width="35.7109375" style="9" customWidth="1"/>
    <col min="4329" max="4329" width="16.5703125" style="9" customWidth="1"/>
    <col min="4330" max="4330" width="16.140625" style="9" customWidth="1"/>
    <col min="4331" max="4331" width="15.42578125" style="9" customWidth="1"/>
    <col min="4332" max="4332" width="11.140625" style="9" customWidth="1"/>
    <col min="4333" max="4333" width="9.140625" style="9" customWidth="1"/>
    <col min="4334" max="4334" width="21.85546875" style="9" customWidth="1"/>
    <col min="4335" max="4335" width="23.42578125" style="9" customWidth="1"/>
    <col min="4336" max="4336" width="20.5703125" style="9" customWidth="1"/>
    <col min="4337" max="4337" width="18.7109375" style="9" customWidth="1"/>
    <col min="4338" max="4338" width="20" style="9" customWidth="1"/>
    <col min="4339" max="4339" width="21.7109375" style="9" customWidth="1"/>
    <col min="4340" max="4340" width="23.5703125" style="9" customWidth="1"/>
    <col min="4341" max="4341" width="18.42578125" style="9" customWidth="1"/>
    <col min="4342" max="4342" width="19.85546875" style="9" customWidth="1"/>
    <col min="4343" max="4343" width="10" style="9" customWidth="1"/>
    <col min="4344" max="4344" width="21" style="9" customWidth="1"/>
    <col min="4345" max="4345" width="22" style="9" customWidth="1"/>
    <col min="4346" max="4347" width="17.28515625" style="9" customWidth="1"/>
    <col min="4348" max="4348" width="15.28515625" style="9" customWidth="1"/>
    <col min="4349" max="4349" width="19.28515625" style="9" customWidth="1"/>
    <col min="4350" max="4350" width="24.7109375" style="9" customWidth="1"/>
    <col min="4351" max="4351" width="18.85546875" style="9" customWidth="1"/>
    <col min="4352" max="4352" width="20.140625" style="9" customWidth="1"/>
    <col min="4353" max="4353" width="22.7109375" style="9" customWidth="1"/>
    <col min="4354" max="4354" width="20.5703125" style="9" customWidth="1"/>
    <col min="4355" max="4355" width="20.140625" style="9" customWidth="1"/>
    <col min="4356" max="4356" width="22" style="9" customWidth="1"/>
    <col min="4357" max="4357" width="22.28515625" style="9" customWidth="1"/>
    <col min="4358" max="4358" width="21.42578125" style="9" customWidth="1"/>
    <col min="4359" max="4360" width="22.42578125" style="9" customWidth="1"/>
    <col min="4361" max="4425" width="22.85546875" style="9" customWidth="1"/>
    <col min="4426" max="4426" width="25.140625" style="9" customWidth="1"/>
    <col min="4427" max="4577" width="6.85546875" style="9"/>
    <col min="4578" max="4578" width="3.5703125" style="9" customWidth="1"/>
    <col min="4579" max="4580" width="3.42578125" style="9" customWidth="1"/>
    <col min="4581" max="4581" width="4" style="9" customWidth="1"/>
    <col min="4582" max="4583" width="3.85546875" style="9" customWidth="1"/>
    <col min="4584" max="4584" width="35.7109375" style="9" customWidth="1"/>
    <col min="4585" max="4585" width="16.5703125" style="9" customWidth="1"/>
    <col min="4586" max="4586" width="16.140625" style="9" customWidth="1"/>
    <col min="4587" max="4587" width="15.42578125" style="9" customWidth="1"/>
    <col min="4588" max="4588" width="11.140625" style="9" customWidth="1"/>
    <col min="4589" max="4589" width="9.140625" style="9" customWidth="1"/>
    <col min="4590" max="4590" width="21.85546875" style="9" customWidth="1"/>
    <col min="4591" max="4591" width="23.42578125" style="9" customWidth="1"/>
    <col min="4592" max="4592" width="20.5703125" style="9" customWidth="1"/>
    <col min="4593" max="4593" width="18.7109375" style="9" customWidth="1"/>
    <col min="4594" max="4594" width="20" style="9" customWidth="1"/>
    <col min="4595" max="4595" width="21.7109375" style="9" customWidth="1"/>
    <col min="4596" max="4596" width="23.5703125" style="9" customWidth="1"/>
    <col min="4597" max="4597" width="18.42578125" style="9" customWidth="1"/>
    <col min="4598" max="4598" width="19.85546875" style="9" customWidth="1"/>
    <col min="4599" max="4599" width="10" style="9" customWidth="1"/>
    <col min="4600" max="4600" width="21" style="9" customWidth="1"/>
    <col min="4601" max="4601" width="22" style="9" customWidth="1"/>
    <col min="4602" max="4603" width="17.28515625" style="9" customWidth="1"/>
    <col min="4604" max="4604" width="15.28515625" style="9" customWidth="1"/>
    <col min="4605" max="4605" width="19.28515625" style="9" customWidth="1"/>
    <col min="4606" max="4606" width="24.7109375" style="9" customWidth="1"/>
    <col min="4607" max="4607" width="18.85546875" style="9" customWidth="1"/>
    <col min="4608" max="4608" width="20.140625" style="9" customWidth="1"/>
    <col min="4609" max="4609" width="22.7109375" style="9" customWidth="1"/>
    <col min="4610" max="4610" width="20.5703125" style="9" customWidth="1"/>
    <col min="4611" max="4611" width="20.140625" style="9" customWidth="1"/>
    <col min="4612" max="4612" width="22" style="9" customWidth="1"/>
    <col min="4613" max="4613" width="22.28515625" style="9" customWidth="1"/>
    <col min="4614" max="4614" width="21.42578125" style="9" customWidth="1"/>
    <col min="4615" max="4616" width="22.42578125" style="9" customWidth="1"/>
    <col min="4617" max="4681" width="22.85546875" style="9" customWidth="1"/>
    <col min="4682" max="4682" width="25.140625" style="9" customWidth="1"/>
    <col min="4683" max="4833" width="6.85546875" style="9"/>
    <col min="4834" max="4834" width="3.5703125" style="9" customWidth="1"/>
    <col min="4835" max="4836" width="3.42578125" style="9" customWidth="1"/>
    <col min="4837" max="4837" width="4" style="9" customWidth="1"/>
    <col min="4838" max="4839" width="3.85546875" style="9" customWidth="1"/>
    <col min="4840" max="4840" width="35.7109375" style="9" customWidth="1"/>
    <col min="4841" max="4841" width="16.5703125" style="9" customWidth="1"/>
    <col min="4842" max="4842" width="16.140625" style="9" customWidth="1"/>
    <col min="4843" max="4843" width="15.42578125" style="9" customWidth="1"/>
    <col min="4844" max="4844" width="11.140625" style="9" customWidth="1"/>
    <col min="4845" max="4845" width="9.140625" style="9" customWidth="1"/>
    <col min="4846" max="4846" width="21.85546875" style="9" customWidth="1"/>
    <col min="4847" max="4847" width="23.42578125" style="9" customWidth="1"/>
    <col min="4848" max="4848" width="20.5703125" style="9" customWidth="1"/>
    <col min="4849" max="4849" width="18.7109375" style="9" customWidth="1"/>
    <col min="4850" max="4850" width="20" style="9" customWidth="1"/>
    <col min="4851" max="4851" width="21.7109375" style="9" customWidth="1"/>
    <col min="4852" max="4852" width="23.5703125" style="9" customWidth="1"/>
    <col min="4853" max="4853" width="18.42578125" style="9" customWidth="1"/>
    <col min="4854" max="4854" width="19.85546875" style="9" customWidth="1"/>
    <col min="4855" max="4855" width="10" style="9" customWidth="1"/>
    <col min="4856" max="4856" width="21" style="9" customWidth="1"/>
    <col min="4857" max="4857" width="22" style="9" customWidth="1"/>
    <col min="4858" max="4859" width="17.28515625" style="9" customWidth="1"/>
    <col min="4860" max="4860" width="15.28515625" style="9" customWidth="1"/>
    <col min="4861" max="4861" width="19.28515625" style="9" customWidth="1"/>
    <col min="4862" max="4862" width="24.7109375" style="9" customWidth="1"/>
    <col min="4863" max="4863" width="18.85546875" style="9" customWidth="1"/>
    <col min="4864" max="4864" width="20.140625" style="9" customWidth="1"/>
    <col min="4865" max="4865" width="22.7109375" style="9" customWidth="1"/>
    <col min="4866" max="4866" width="20.5703125" style="9" customWidth="1"/>
    <col min="4867" max="4867" width="20.140625" style="9" customWidth="1"/>
    <col min="4868" max="4868" width="22" style="9" customWidth="1"/>
    <col min="4869" max="4869" width="22.28515625" style="9" customWidth="1"/>
    <col min="4870" max="4870" width="21.42578125" style="9" customWidth="1"/>
    <col min="4871" max="4872" width="22.42578125" style="9" customWidth="1"/>
    <col min="4873" max="4937" width="22.85546875" style="9" customWidth="1"/>
    <col min="4938" max="4938" width="25.140625" style="9" customWidth="1"/>
    <col min="4939" max="5089" width="6.85546875" style="9"/>
    <col min="5090" max="5090" width="3.5703125" style="9" customWidth="1"/>
    <col min="5091" max="5092" width="3.42578125" style="9" customWidth="1"/>
    <col min="5093" max="5093" width="4" style="9" customWidth="1"/>
    <col min="5094" max="5095" width="3.85546875" style="9" customWidth="1"/>
    <col min="5096" max="5096" width="35.7109375" style="9" customWidth="1"/>
    <col min="5097" max="5097" width="16.5703125" style="9" customWidth="1"/>
    <col min="5098" max="5098" width="16.140625" style="9" customWidth="1"/>
    <col min="5099" max="5099" width="15.42578125" style="9" customWidth="1"/>
    <col min="5100" max="5100" width="11.140625" style="9" customWidth="1"/>
    <col min="5101" max="5101" width="9.140625" style="9" customWidth="1"/>
    <col min="5102" max="5102" width="21.85546875" style="9" customWidth="1"/>
    <col min="5103" max="5103" width="23.42578125" style="9" customWidth="1"/>
    <col min="5104" max="5104" width="20.5703125" style="9" customWidth="1"/>
    <col min="5105" max="5105" width="18.7109375" style="9" customWidth="1"/>
    <col min="5106" max="5106" width="20" style="9" customWidth="1"/>
    <col min="5107" max="5107" width="21.7109375" style="9" customWidth="1"/>
    <col min="5108" max="5108" width="23.5703125" style="9" customWidth="1"/>
    <col min="5109" max="5109" width="18.42578125" style="9" customWidth="1"/>
    <col min="5110" max="5110" width="19.85546875" style="9" customWidth="1"/>
    <col min="5111" max="5111" width="10" style="9" customWidth="1"/>
    <col min="5112" max="5112" width="21" style="9" customWidth="1"/>
    <col min="5113" max="5113" width="22" style="9" customWidth="1"/>
    <col min="5114" max="5115" width="17.28515625" style="9" customWidth="1"/>
    <col min="5116" max="5116" width="15.28515625" style="9" customWidth="1"/>
    <col min="5117" max="5117" width="19.28515625" style="9" customWidth="1"/>
    <col min="5118" max="5118" width="24.7109375" style="9" customWidth="1"/>
    <col min="5119" max="5119" width="18.85546875" style="9" customWidth="1"/>
    <col min="5120" max="5120" width="20.140625" style="9" customWidth="1"/>
    <col min="5121" max="5121" width="22.7109375" style="9" customWidth="1"/>
    <col min="5122" max="5122" width="20.5703125" style="9" customWidth="1"/>
    <col min="5123" max="5123" width="20.140625" style="9" customWidth="1"/>
    <col min="5124" max="5124" width="22" style="9" customWidth="1"/>
    <col min="5125" max="5125" width="22.28515625" style="9" customWidth="1"/>
    <col min="5126" max="5126" width="21.42578125" style="9" customWidth="1"/>
    <col min="5127" max="5128" width="22.42578125" style="9" customWidth="1"/>
    <col min="5129" max="5193" width="22.85546875" style="9" customWidth="1"/>
    <col min="5194" max="5194" width="25.140625" style="9" customWidth="1"/>
    <col min="5195" max="5345" width="6.85546875" style="9"/>
    <col min="5346" max="5346" width="3.5703125" style="9" customWidth="1"/>
    <col min="5347" max="5348" width="3.42578125" style="9" customWidth="1"/>
    <col min="5349" max="5349" width="4" style="9" customWidth="1"/>
    <col min="5350" max="5351" width="3.85546875" style="9" customWidth="1"/>
    <col min="5352" max="5352" width="35.7109375" style="9" customWidth="1"/>
    <col min="5353" max="5353" width="16.5703125" style="9" customWidth="1"/>
    <col min="5354" max="5354" width="16.140625" style="9" customWidth="1"/>
    <col min="5355" max="5355" width="15.42578125" style="9" customWidth="1"/>
    <col min="5356" max="5356" width="11.140625" style="9" customWidth="1"/>
    <col min="5357" max="5357" width="9.140625" style="9" customWidth="1"/>
    <col min="5358" max="5358" width="21.85546875" style="9" customWidth="1"/>
    <col min="5359" max="5359" width="23.42578125" style="9" customWidth="1"/>
    <col min="5360" max="5360" width="20.5703125" style="9" customWidth="1"/>
    <col min="5361" max="5361" width="18.7109375" style="9" customWidth="1"/>
    <col min="5362" max="5362" width="20" style="9" customWidth="1"/>
    <col min="5363" max="5363" width="21.7109375" style="9" customWidth="1"/>
    <col min="5364" max="5364" width="23.5703125" style="9" customWidth="1"/>
    <col min="5365" max="5365" width="18.42578125" style="9" customWidth="1"/>
    <col min="5366" max="5366" width="19.85546875" style="9" customWidth="1"/>
    <col min="5367" max="5367" width="10" style="9" customWidth="1"/>
    <col min="5368" max="5368" width="21" style="9" customWidth="1"/>
    <col min="5369" max="5369" width="22" style="9" customWidth="1"/>
    <col min="5370" max="5371" width="17.28515625" style="9" customWidth="1"/>
    <col min="5372" max="5372" width="15.28515625" style="9" customWidth="1"/>
    <col min="5373" max="5373" width="19.28515625" style="9" customWidth="1"/>
    <col min="5374" max="5374" width="24.7109375" style="9" customWidth="1"/>
    <col min="5375" max="5375" width="18.85546875" style="9" customWidth="1"/>
    <col min="5376" max="5376" width="20.140625" style="9" customWidth="1"/>
    <col min="5377" max="5377" width="22.7109375" style="9" customWidth="1"/>
    <col min="5378" max="5378" width="20.5703125" style="9" customWidth="1"/>
    <col min="5379" max="5379" width="20.140625" style="9" customWidth="1"/>
    <col min="5380" max="5380" width="22" style="9" customWidth="1"/>
    <col min="5381" max="5381" width="22.28515625" style="9" customWidth="1"/>
    <col min="5382" max="5382" width="21.42578125" style="9" customWidth="1"/>
    <col min="5383" max="5384" width="22.42578125" style="9" customWidth="1"/>
    <col min="5385" max="5449" width="22.85546875" style="9" customWidth="1"/>
    <col min="5450" max="5450" width="25.140625" style="9" customWidth="1"/>
    <col min="5451" max="5601" width="6.85546875" style="9"/>
    <col min="5602" max="5602" width="3.5703125" style="9" customWidth="1"/>
    <col min="5603" max="5604" width="3.42578125" style="9" customWidth="1"/>
    <col min="5605" max="5605" width="4" style="9" customWidth="1"/>
    <col min="5606" max="5607" width="3.85546875" style="9" customWidth="1"/>
    <col min="5608" max="5608" width="35.7109375" style="9" customWidth="1"/>
    <col min="5609" max="5609" width="16.5703125" style="9" customWidth="1"/>
    <col min="5610" max="5610" width="16.140625" style="9" customWidth="1"/>
    <col min="5611" max="5611" width="15.42578125" style="9" customWidth="1"/>
    <col min="5612" max="5612" width="11.140625" style="9" customWidth="1"/>
    <col min="5613" max="5613" width="9.140625" style="9" customWidth="1"/>
    <col min="5614" max="5614" width="21.85546875" style="9" customWidth="1"/>
    <col min="5615" max="5615" width="23.42578125" style="9" customWidth="1"/>
    <col min="5616" max="5616" width="20.5703125" style="9" customWidth="1"/>
    <col min="5617" max="5617" width="18.7109375" style="9" customWidth="1"/>
    <col min="5618" max="5618" width="20" style="9" customWidth="1"/>
    <col min="5619" max="5619" width="21.7109375" style="9" customWidth="1"/>
    <col min="5620" max="5620" width="23.5703125" style="9" customWidth="1"/>
    <col min="5621" max="5621" width="18.42578125" style="9" customWidth="1"/>
    <col min="5622" max="5622" width="19.85546875" style="9" customWidth="1"/>
    <col min="5623" max="5623" width="10" style="9" customWidth="1"/>
    <col min="5624" max="5624" width="21" style="9" customWidth="1"/>
    <col min="5625" max="5625" width="22" style="9" customWidth="1"/>
    <col min="5626" max="5627" width="17.28515625" style="9" customWidth="1"/>
    <col min="5628" max="5628" width="15.28515625" style="9" customWidth="1"/>
    <col min="5629" max="5629" width="19.28515625" style="9" customWidth="1"/>
    <col min="5630" max="5630" width="24.7109375" style="9" customWidth="1"/>
    <col min="5631" max="5631" width="18.85546875" style="9" customWidth="1"/>
    <col min="5632" max="5632" width="20.140625" style="9" customWidth="1"/>
    <col min="5633" max="5633" width="22.7109375" style="9" customWidth="1"/>
    <col min="5634" max="5634" width="20.5703125" style="9" customWidth="1"/>
    <col min="5635" max="5635" width="20.140625" style="9" customWidth="1"/>
    <col min="5636" max="5636" width="22" style="9" customWidth="1"/>
    <col min="5637" max="5637" width="22.28515625" style="9" customWidth="1"/>
    <col min="5638" max="5638" width="21.42578125" style="9" customWidth="1"/>
    <col min="5639" max="5640" width="22.42578125" style="9" customWidth="1"/>
    <col min="5641" max="5705" width="22.85546875" style="9" customWidth="1"/>
    <col min="5706" max="5706" width="25.140625" style="9" customWidth="1"/>
    <col min="5707" max="5857" width="6.85546875" style="9"/>
    <col min="5858" max="5858" width="3.5703125" style="9" customWidth="1"/>
    <col min="5859" max="5860" width="3.42578125" style="9" customWidth="1"/>
    <col min="5861" max="5861" width="4" style="9" customWidth="1"/>
    <col min="5862" max="5863" width="3.85546875" style="9" customWidth="1"/>
    <col min="5864" max="5864" width="35.7109375" style="9" customWidth="1"/>
    <col min="5865" max="5865" width="16.5703125" style="9" customWidth="1"/>
    <col min="5866" max="5866" width="16.140625" style="9" customWidth="1"/>
    <col min="5867" max="5867" width="15.42578125" style="9" customWidth="1"/>
    <col min="5868" max="5868" width="11.140625" style="9" customWidth="1"/>
    <col min="5869" max="5869" width="9.140625" style="9" customWidth="1"/>
    <col min="5870" max="5870" width="21.85546875" style="9" customWidth="1"/>
    <col min="5871" max="5871" width="23.42578125" style="9" customWidth="1"/>
    <col min="5872" max="5872" width="20.5703125" style="9" customWidth="1"/>
    <col min="5873" max="5873" width="18.7109375" style="9" customWidth="1"/>
    <col min="5874" max="5874" width="20" style="9" customWidth="1"/>
    <col min="5875" max="5875" width="21.7109375" style="9" customWidth="1"/>
    <col min="5876" max="5876" width="23.5703125" style="9" customWidth="1"/>
    <col min="5877" max="5877" width="18.42578125" style="9" customWidth="1"/>
    <col min="5878" max="5878" width="19.85546875" style="9" customWidth="1"/>
    <col min="5879" max="5879" width="10" style="9" customWidth="1"/>
    <col min="5880" max="5880" width="21" style="9" customWidth="1"/>
    <col min="5881" max="5881" width="22" style="9" customWidth="1"/>
    <col min="5882" max="5883" width="17.28515625" style="9" customWidth="1"/>
    <col min="5884" max="5884" width="15.28515625" style="9" customWidth="1"/>
    <col min="5885" max="5885" width="19.28515625" style="9" customWidth="1"/>
    <col min="5886" max="5886" width="24.7109375" style="9" customWidth="1"/>
    <col min="5887" max="5887" width="18.85546875" style="9" customWidth="1"/>
    <col min="5888" max="5888" width="20.140625" style="9" customWidth="1"/>
    <col min="5889" max="5889" width="22.7109375" style="9" customWidth="1"/>
    <col min="5890" max="5890" width="20.5703125" style="9" customWidth="1"/>
    <col min="5891" max="5891" width="20.140625" style="9" customWidth="1"/>
    <col min="5892" max="5892" width="22" style="9" customWidth="1"/>
    <col min="5893" max="5893" width="22.28515625" style="9" customWidth="1"/>
    <col min="5894" max="5894" width="21.42578125" style="9" customWidth="1"/>
    <col min="5895" max="5896" width="22.42578125" style="9" customWidth="1"/>
    <col min="5897" max="5961" width="22.85546875" style="9" customWidth="1"/>
    <col min="5962" max="5962" width="25.140625" style="9" customWidth="1"/>
    <col min="5963" max="6113" width="6.85546875" style="9"/>
    <col min="6114" max="6114" width="3.5703125" style="9" customWidth="1"/>
    <col min="6115" max="6116" width="3.42578125" style="9" customWidth="1"/>
    <col min="6117" max="6117" width="4" style="9" customWidth="1"/>
    <col min="6118" max="6119" width="3.85546875" style="9" customWidth="1"/>
    <col min="6120" max="6120" width="35.7109375" style="9" customWidth="1"/>
    <col min="6121" max="6121" width="16.5703125" style="9" customWidth="1"/>
    <col min="6122" max="6122" width="16.140625" style="9" customWidth="1"/>
    <col min="6123" max="6123" width="15.42578125" style="9" customWidth="1"/>
    <col min="6124" max="6124" width="11.140625" style="9" customWidth="1"/>
    <col min="6125" max="6125" width="9.140625" style="9" customWidth="1"/>
    <col min="6126" max="6126" width="21.85546875" style="9" customWidth="1"/>
    <col min="6127" max="6127" width="23.42578125" style="9" customWidth="1"/>
    <col min="6128" max="6128" width="20.5703125" style="9" customWidth="1"/>
    <col min="6129" max="6129" width="18.7109375" style="9" customWidth="1"/>
    <col min="6130" max="6130" width="20" style="9" customWidth="1"/>
    <col min="6131" max="6131" width="21.7109375" style="9" customWidth="1"/>
    <col min="6132" max="6132" width="23.5703125" style="9" customWidth="1"/>
    <col min="6133" max="6133" width="18.42578125" style="9" customWidth="1"/>
    <col min="6134" max="6134" width="19.85546875" style="9" customWidth="1"/>
    <col min="6135" max="6135" width="10" style="9" customWidth="1"/>
    <col min="6136" max="6136" width="21" style="9" customWidth="1"/>
    <col min="6137" max="6137" width="22" style="9" customWidth="1"/>
    <col min="6138" max="6139" width="17.28515625" style="9" customWidth="1"/>
    <col min="6140" max="6140" width="15.28515625" style="9" customWidth="1"/>
    <col min="6141" max="6141" width="19.28515625" style="9" customWidth="1"/>
    <col min="6142" max="6142" width="24.7109375" style="9" customWidth="1"/>
    <col min="6143" max="6143" width="18.85546875" style="9" customWidth="1"/>
    <col min="6144" max="6144" width="20.140625" style="9" customWidth="1"/>
    <col min="6145" max="6145" width="22.7109375" style="9" customWidth="1"/>
    <col min="6146" max="6146" width="20.5703125" style="9" customWidth="1"/>
    <col min="6147" max="6147" width="20.140625" style="9" customWidth="1"/>
    <col min="6148" max="6148" width="22" style="9" customWidth="1"/>
    <col min="6149" max="6149" width="22.28515625" style="9" customWidth="1"/>
    <col min="6150" max="6150" width="21.42578125" style="9" customWidth="1"/>
    <col min="6151" max="6152" width="22.42578125" style="9" customWidth="1"/>
    <col min="6153" max="6217" width="22.85546875" style="9" customWidth="1"/>
    <col min="6218" max="6218" width="25.140625" style="9" customWidth="1"/>
    <col min="6219" max="6369" width="6.85546875" style="9"/>
    <col min="6370" max="6370" width="3.5703125" style="9" customWidth="1"/>
    <col min="6371" max="6372" width="3.42578125" style="9" customWidth="1"/>
    <col min="6373" max="6373" width="4" style="9" customWidth="1"/>
    <col min="6374" max="6375" width="3.85546875" style="9" customWidth="1"/>
    <col min="6376" max="6376" width="35.7109375" style="9" customWidth="1"/>
    <col min="6377" max="6377" width="16.5703125" style="9" customWidth="1"/>
    <col min="6378" max="6378" width="16.140625" style="9" customWidth="1"/>
    <col min="6379" max="6379" width="15.42578125" style="9" customWidth="1"/>
    <col min="6380" max="6380" width="11.140625" style="9" customWidth="1"/>
    <col min="6381" max="6381" width="9.140625" style="9" customWidth="1"/>
    <col min="6382" max="6382" width="21.85546875" style="9" customWidth="1"/>
    <col min="6383" max="6383" width="23.42578125" style="9" customWidth="1"/>
    <col min="6384" max="6384" width="20.5703125" style="9" customWidth="1"/>
    <col min="6385" max="6385" width="18.7109375" style="9" customWidth="1"/>
    <col min="6386" max="6386" width="20" style="9" customWidth="1"/>
    <col min="6387" max="6387" width="21.7109375" style="9" customWidth="1"/>
    <col min="6388" max="6388" width="23.5703125" style="9" customWidth="1"/>
    <col min="6389" max="6389" width="18.42578125" style="9" customWidth="1"/>
    <col min="6390" max="6390" width="19.85546875" style="9" customWidth="1"/>
    <col min="6391" max="6391" width="10" style="9" customWidth="1"/>
    <col min="6392" max="6392" width="21" style="9" customWidth="1"/>
    <col min="6393" max="6393" width="22" style="9" customWidth="1"/>
    <col min="6394" max="6395" width="17.28515625" style="9" customWidth="1"/>
    <col min="6396" max="6396" width="15.28515625" style="9" customWidth="1"/>
    <col min="6397" max="6397" width="19.28515625" style="9" customWidth="1"/>
    <col min="6398" max="6398" width="24.7109375" style="9" customWidth="1"/>
    <col min="6399" max="6399" width="18.85546875" style="9" customWidth="1"/>
    <col min="6400" max="6400" width="20.140625" style="9" customWidth="1"/>
    <col min="6401" max="6401" width="22.7109375" style="9" customWidth="1"/>
    <col min="6402" max="6402" width="20.5703125" style="9" customWidth="1"/>
    <col min="6403" max="6403" width="20.140625" style="9" customWidth="1"/>
    <col min="6404" max="6404" width="22" style="9" customWidth="1"/>
    <col min="6405" max="6405" width="22.28515625" style="9" customWidth="1"/>
    <col min="6406" max="6406" width="21.42578125" style="9" customWidth="1"/>
    <col min="6407" max="6408" width="22.42578125" style="9" customWidth="1"/>
    <col min="6409" max="6473" width="22.85546875" style="9" customWidth="1"/>
    <col min="6474" max="6474" width="25.140625" style="9" customWidth="1"/>
    <col min="6475" max="6625" width="6.85546875" style="9"/>
    <col min="6626" max="6626" width="3.5703125" style="9" customWidth="1"/>
    <col min="6627" max="6628" width="3.42578125" style="9" customWidth="1"/>
    <col min="6629" max="6629" width="4" style="9" customWidth="1"/>
    <col min="6630" max="6631" width="3.85546875" style="9" customWidth="1"/>
    <col min="6632" max="6632" width="35.7109375" style="9" customWidth="1"/>
    <col min="6633" max="6633" width="16.5703125" style="9" customWidth="1"/>
    <col min="6634" max="6634" width="16.140625" style="9" customWidth="1"/>
    <col min="6635" max="6635" width="15.42578125" style="9" customWidth="1"/>
    <col min="6636" max="6636" width="11.140625" style="9" customWidth="1"/>
    <col min="6637" max="6637" width="9.140625" style="9" customWidth="1"/>
    <col min="6638" max="6638" width="21.85546875" style="9" customWidth="1"/>
    <col min="6639" max="6639" width="23.42578125" style="9" customWidth="1"/>
    <col min="6640" max="6640" width="20.5703125" style="9" customWidth="1"/>
    <col min="6641" max="6641" width="18.7109375" style="9" customWidth="1"/>
    <col min="6642" max="6642" width="20" style="9" customWidth="1"/>
    <col min="6643" max="6643" width="21.7109375" style="9" customWidth="1"/>
    <col min="6644" max="6644" width="23.5703125" style="9" customWidth="1"/>
    <col min="6645" max="6645" width="18.42578125" style="9" customWidth="1"/>
    <col min="6646" max="6646" width="19.85546875" style="9" customWidth="1"/>
    <col min="6647" max="6647" width="10" style="9" customWidth="1"/>
    <col min="6648" max="6648" width="21" style="9" customWidth="1"/>
    <col min="6649" max="6649" width="22" style="9" customWidth="1"/>
    <col min="6650" max="6651" width="17.28515625" style="9" customWidth="1"/>
    <col min="6652" max="6652" width="15.28515625" style="9" customWidth="1"/>
    <col min="6653" max="6653" width="19.28515625" style="9" customWidth="1"/>
    <col min="6654" max="6654" width="24.7109375" style="9" customWidth="1"/>
    <col min="6655" max="6655" width="18.85546875" style="9" customWidth="1"/>
    <col min="6656" max="6656" width="20.140625" style="9" customWidth="1"/>
    <col min="6657" max="6657" width="22.7109375" style="9" customWidth="1"/>
    <col min="6658" max="6658" width="20.5703125" style="9" customWidth="1"/>
    <col min="6659" max="6659" width="20.140625" style="9" customWidth="1"/>
    <col min="6660" max="6660" width="22" style="9" customWidth="1"/>
    <col min="6661" max="6661" width="22.28515625" style="9" customWidth="1"/>
    <col min="6662" max="6662" width="21.42578125" style="9" customWidth="1"/>
    <col min="6663" max="6664" width="22.42578125" style="9" customWidth="1"/>
    <col min="6665" max="6729" width="22.85546875" style="9" customWidth="1"/>
    <col min="6730" max="6730" width="25.140625" style="9" customWidth="1"/>
    <col min="6731" max="6881" width="6.85546875" style="9"/>
    <col min="6882" max="6882" width="3.5703125" style="9" customWidth="1"/>
    <col min="6883" max="6884" width="3.42578125" style="9" customWidth="1"/>
    <col min="6885" max="6885" width="4" style="9" customWidth="1"/>
    <col min="6886" max="6887" width="3.85546875" style="9" customWidth="1"/>
    <col min="6888" max="6888" width="35.7109375" style="9" customWidth="1"/>
    <col min="6889" max="6889" width="16.5703125" style="9" customWidth="1"/>
    <col min="6890" max="6890" width="16.140625" style="9" customWidth="1"/>
    <col min="6891" max="6891" width="15.42578125" style="9" customWidth="1"/>
    <col min="6892" max="6892" width="11.140625" style="9" customWidth="1"/>
    <col min="6893" max="6893" width="9.140625" style="9" customWidth="1"/>
    <col min="6894" max="6894" width="21.85546875" style="9" customWidth="1"/>
    <col min="6895" max="6895" width="23.42578125" style="9" customWidth="1"/>
    <col min="6896" max="6896" width="20.5703125" style="9" customWidth="1"/>
    <col min="6897" max="6897" width="18.7109375" style="9" customWidth="1"/>
    <col min="6898" max="6898" width="20" style="9" customWidth="1"/>
    <col min="6899" max="6899" width="21.7109375" style="9" customWidth="1"/>
    <col min="6900" max="6900" width="23.5703125" style="9" customWidth="1"/>
    <col min="6901" max="6901" width="18.42578125" style="9" customWidth="1"/>
    <col min="6902" max="6902" width="19.85546875" style="9" customWidth="1"/>
    <col min="6903" max="6903" width="10" style="9" customWidth="1"/>
    <col min="6904" max="6904" width="21" style="9" customWidth="1"/>
    <col min="6905" max="6905" width="22" style="9" customWidth="1"/>
    <col min="6906" max="6907" width="17.28515625" style="9" customWidth="1"/>
    <col min="6908" max="6908" width="15.28515625" style="9" customWidth="1"/>
    <col min="6909" max="6909" width="19.28515625" style="9" customWidth="1"/>
    <col min="6910" max="6910" width="24.7109375" style="9" customWidth="1"/>
    <col min="6911" max="6911" width="18.85546875" style="9" customWidth="1"/>
    <col min="6912" max="6912" width="20.140625" style="9" customWidth="1"/>
    <col min="6913" max="6913" width="22.7109375" style="9" customWidth="1"/>
    <col min="6914" max="6914" width="20.5703125" style="9" customWidth="1"/>
    <col min="6915" max="6915" width="20.140625" style="9" customWidth="1"/>
    <col min="6916" max="6916" width="22" style="9" customWidth="1"/>
    <col min="6917" max="6917" width="22.28515625" style="9" customWidth="1"/>
    <col min="6918" max="6918" width="21.42578125" style="9" customWidth="1"/>
    <col min="6919" max="6920" width="22.42578125" style="9" customWidth="1"/>
    <col min="6921" max="6985" width="22.85546875" style="9" customWidth="1"/>
    <col min="6986" max="6986" width="25.140625" style="9" customWidth="1"/>
    <col min="6987" max="7137" width="6.85546875" style="9"/>
    <col min="7138" max="7138" width="3.5703125" style="9" customWidth="1"/>
    <col min="7139" max="7140" width="3.42578125" style="9" customWidth="1"/>
    <col min="7141" max="7141" width="4" style="9" customWidth="1"/>
    <col min="7142" max="7143" width="3.85546875" style="9" customWidth="1"/>
    <col min="7144" max="7144" width="35.7109375" style="9" customWidth="1"/>
    <col min="7145" max="7145" width="16.5703125" style="9" customWidth="1"/>
    <col min="7146" max="7146" width="16.140625" style="9" customWidth="1"/>
    <col min="7147" max="7147" width="15.42578125" style="9" customWidth="1"/>
    <col min="7148" max="7148" width="11.140625" style="9" customWidth="1"/>
    <col min="7149" max="7149" width="9.140625" style="9" customWidth="1"/>
    <col min="7150" max="7150" width="21.85546875" style="9" customWidth="1"/>
    <col min="7151" max="7151" width="23.42578125" style="9" customWidth="1"/>
    <col min="7152" max="7152" width="20.5703125" style="9" customWidth="1"/>
    <col min="7153" max="7153" width="18.7109375" style="9" customWidth="1"/>
    <col min="7154" max="7154" width="20" style="9" customWidth="1"/>
    <col min="7155" max="7155" width="21.7109375" style="9" customWidth="1"/>
    <col min="7156" max="7156" width="23.5703125" style="9" customWidth="1"/>
    <col min="7157" max="7157" width="18.42578125" style="9" customWidth="1"/>
    <col min="7158" max="7158" width="19.85546875" style="9" customWidth="1"/>
    <col min="7159" max="7159" width="10" style="9" customWidth="1"/>
    <col min="7160" max="7160" width="21" style="9" customWidth="1"/>
    <col min="7161" max="7161" width="22" style="9" customWidth="1"/>
    <col min="7162" max="7163" width="17.28515625" style="9" customWidth="1"/>
    <col min="7164" max="7164" width="15.28515625" style="9" customWidth="1"/>
    <col min="7165" max="7165" width="19.28515625" style="9" customWidth="1"/>
    <col min="7166" max="7166" width="24.7109375" style="9" customWidth="1"/>
    <col min="7167" max="7167" width="18.85546875" style="9" customWidth="1"/>
    <col min="7168" max="7168" width="20.140625" style="9" customWidth="1"/>
    <col min="7169" max="7169" width="22.7109375" style="9" customWidth="1"/>
    <col min="7170" max="7170" width="20.5703125" style="9" customWidth="1"/>
    <col min="7171" max="7171" width="20.140625" style="9" customWidth="1"/>
    <col min="7172" max="7172" width="22" style="9" customWidth="1"/>
    <col min="7173" max="7173" width="22.28515625" style="9" customWidth="1"/>
    <col min="7174" max="7174" width="21.42578125" style="9" customWidth="1"/>
    <col min="7175" max="7176" width="22.42578125" style="9" customWidth="1"/>
    <col min="7177" max="7241" width="22.85546875" style="9" customWidth="1"/>
    <col min="7242" max="7242" width="25.140625" style="9" customWidth="1"/>
    <col min="7243" max="7393" width="6.85546875" style="9"/>
    <col min="7394" max="7394" width="3.5703125" style="9" customWidth="1"/>
    <col min="7395" max="7396" width="3.42578125" style="9" customWidth="1"/>
    <col min="7397" max="7397" width="4" style="9" customWidth="1"/>
    <col min="7398" max="7399" width="3.85546875" style="9" customWidth="1"/>
    <col min="7400" max="7400" width="35.7109375" style="9" customWidth="1"/>
    <col min="7401" max="7401" width="16.5703125" style="9" customWidth="1"/>
    <col min="7402" max="7402" width="16.140625" style="9" customWidth="1"/>
    <col min="7403" max="7403" width="15.42578125" style="9" customWidth="1"/>
    <col min="7404" max="7404" width="11.140625" style="9" customWidth="1"/>
    <col min="7405" max="7405" width="9.140625" style="9" customWidth="1"/>
    <col min="7406" max="7406" width="21.85546875" style="9" customWidth="1"/>
    <col min="7407" max="7407" width="23.42578125" style="9" customWidth="1"/>
    <col min="7408" max="7408" width="20.5703125" style="9" customWidth="1"/>
    <col min="7409" max="7409" width="18.7109375" style="9" customWidth="1"/>
    <col min="7410" max="7410" width="20" style="9" customWidth="1"/>
    <col min="7411" max="7411" width="21.7109375" style="9" customWidth="1"/>
    <col min="7412" max="7412" width="23.5703125" style="9" customWidth="1"/>
    <col min="7413" max="7413" width="18.42578125" style="9" customWidth="1"/>
    <col min="7414" max="7414" width="19.85546875" style="9" customWidth="1"/>
    <col min="7415" max="7415" width="10" style="9" customWidth="1"/>
    <col min="7416" max="7416" width="21" style="9" customWidth="1"/>
    <col min="7417" max="7417" width="22" style="9" customWidth="1"/>
    <col min="7418" max="7419" width="17.28515625" style="9" customWidth="1"/>
    <col min="7420" max="7420" width="15.28515625" style="9" customWidth="1"/>
    <col min="7421" max="7421" width="19.28515625" style="9" customWidth="1"/>
    <col min="7422" max="7422" width="24.7109375" style="9" customWidth="1"/>
    <col min="7423" max="7423" width="18.85546875" style="9" customWidth="1"/>
    <col min="7424" max="7424" width="20.140625" style="9" customWidth="1"/>
    <col min="7425" max="7425" width="22.7109375" style="9" customWidth="1"/>
    <col min="7426" max="7426" width="20.5703125" style="9" customWidth="1"/>
    <col min="7427" max="7427" width="20.140625" style="9" customWidth="1"/>
    <col min="7428" max="7428" width="22" style="9" customWidth="1"/>
    <col min="7429" max="7429" width="22.28515625" style="9" customWidth="1"/>
    <col min="7430" max="7430" width="21.42578125" style="9" customWidth="1"/>
    <col min="7431" max="7432" width="22.42578125" style="9" customWidth="1"/>
    <col min="7433" max="7497" width="22.85546875" style="9" customWidth="1"/>
    <col min="7498" max="7498" width="25.140625" style="9" customWidth="1"/>
    <col min="7499" max="7649" width="6.85546875" style="9"/>
    <col min="7650" max="7650" width="3.5703125" style="9" customWidth="1"/>
    <col min="7651" max="7652" width="3.42578125" style="9" customWidth="1"/>
    <col min="7653" max="7653" width="4" style="9" customWidth="1"/>
    <col min="7654" max="7655" width="3.85546875" style="9" customWidth="1"/>
    <col min="7656" max="7656" width="35.7109375" style="9" customWidth="1"/>
    <col min="7657" max="7657" width="16.5703125" style="9" customWidth="1"/>
    <col min="7658" max="7658" width="16.140625" style="9" customWidth="1"/>
    <col min="7659" max="7659" width="15.42578125" style="9" customWidth="1"/>
    <col min="7660" max="7660" width="11.140625" style="9" customWidth="1"/>
    <col min="7661" max="7661" width="9.140625" style="9" customWidth="1"/>
    <col min="7662" max="7662" width="21.85546875" style="9" customWidth="1"/>
    <col min="7663" max="7663" width="23.42578125" style="9" customWidth="1"/>
    <col min="7664" max="7664" width="20.5703125" style="9" customWidth="1"/>
    <col min="7665" max="7665" width="18.7109375" style="9" customWidth="1"/>
    <col min="7666" max="7666" width="20" style="9" customWidth="1"/>
    <col min="7667" max="7667" width="21.7109375" style="9" customWidth="1"/>
    <col min="7668" max="7668" width="23.5703125" style="9" customWidth="1"/>
    <col min="7669" max="7669" width="18.42578125" style="9" customWidth="1"/>
    <col min="7670" max="7670" width="19.85546875" style="9" customWidth="1"/>
    <col min="7671" max="7671" width="10" style="9" customWidth="1"/>
    <col min="7672" max="7672" width="21" style="9" customWidth="1"/>
    <col min="7673" max="7673" width="22" style="9" customWidth="1"/>
    <col min="7674" max="7675" width="17.28515625" style="9" customWidth="1"/>
    <col min="7676" max="7676" width="15.28515625" style="9" customWidth="1"/>
    <col min="7677" max="7677" width="19.28515625" style="9" customWidth="1"/>
    <col min="7678" max="7678" width="24.7109375" style="9" customWidth="1"/>
    <col min="7679" max="7679" width="18.85546875" style="9" customWidth="1"/>
    <col min="7680" max="7680" width="20.140625" style="9" customWidth="1"/>
    <col min="7681" max="7681" width="22.7109375" style="9" customWidth="1"/>
    <col min="7682" max="7682" width="20.5703125" style="9" customWidth="1"/>
    <col min="7683" max="7683" width="20.140625" style="9" customWidth="1"/>
    <col min="7684" max="7684" width="22" style="9" customWidth="1"/>
    <col min="7685" max="7685" width="22.28515625" style="9" customWidth="1"/>
    <col min="7686" max="7686" width="21.42578125" style="9" customWidth="1"/>
    <col min="7687" max="7688" width="22.42578125" style="9" customWidth="1"/>
    <col min="7689" max="7753" width="22.85546875" style="9" customWidth="1"/>
    <col min="7754" max="7754" width="25.140625" style="9" customWidth="1"/>
    <col min="7755" max="7905" width="6.85546875" style="9"/>
    <col min="7906" max="7906" width="3.5703125" style="9" customWidth="1"/>
    <col min="7907" max="7908" width="3.42578125" style="9" customWidth="1"/>
    <col min="7909" max="7909" width="4" style="9" customWidth="1"/>
    <col min="7910" max="7911" width="3.85546875" style="9" customWidth="1"/>
    <col min="7912" max="7912" width="35.7109375" style="9" customWidth="1"/>
    <col min="7913" max="7913" width="16.5703125" style="9" customWidth="1"/>
    <col min="7914" max="7914" width="16.140625" style="9" customWidth="1"/>
    <col min="7915" max="7915" width="15.42578125" style="9" customWidth="1"/>
    <col min="7916" max="7916" width="11.140625" style="9" customWidth="1"/>
    <col min="7917" max="7917" width="9.140625" style="9" customWidth="1"/>
    <col min="7918" max="7918" width="21.85546875" style="9" customWidth="1"/>
    <col min="7919" max="7919" width="23.42578125" style="9" customWidth="1"/>
    <col min="7920" max="7920" width="20.5703125" style="9" customWidth="1"/>
    <col min="7921" max="7921" width="18.7109375" style="9" customWidth="1"/>
    <col min="7922" max="7922" width="20" style="9" customWidth="1"/>
    <col min="7923" max="7923" width="21.7109375" style="9" customWidth="1"/>
    <col min="7924" max="7924" width="23.5703125" style="9" customWidth="1"/>
    <col min="7925" max="7925" width="18.42578125" style="9" customWidth="1"/>
    <col min="7926" max="7926" width="19.85546875" style="9" customWidth="1"/>
    <col min="7927" max="7927" width="10" style="9" customWidth="1"/>
    <col min="7928" max="7928" width="21" style="9" customWidth="1"/>
    <col min="7929" max="7929" width="22" style="9" customWidth="1"/>
    <col min="7930" max="7931" width="17.28515625" style="9" customWidth="1"/>
    <col min="7932" max="7932" width="15.28515625" style="9" customWidth="1"/>
    <col min="7933" max="7933" width="19.28515625" style="9" customWidth="1"/>
    <col min="7934" max="7934" width="24.7109375" style="9" customWidth="1"/>
    <col min="7935" max="7935" width="18.85546875" style="9" customWidth="1"/>
    <col min="7936" max="7936" width="20.140625" style="9" customWidth="1"/>
    <col min="7937" max="7937" width="22.7109375" style="9" customWidth="1"/>
    <col min="7938" max="7938" width="20.5703125" style="9" customWidth="1"/>
    <col min="7939" max="7939" width="20.140625" style="9" customWidth="1"/>
    <col min="7940" max="7940" width="22" style="9" customWidth="1"/>
    <col min="7941" max="7941" width="22.28515625" style="9" customWidth="1"/>
    <col min="7942" max="7942" width="21.42578125" style="9" customWidth="1"/>
    <col min="7943" max="7944" width="22.42578125" style="9" customWidth="1"/>
    <col min="7945" max="8009" width="22.85546875" style="9" customWidth="1"/>
    <col min="8010" max="8010" width="25.140625" style="9" customWidth="1"/>
    <col min="8011" max="8161" width="6.85546875" style="9"/>
    <col min="8162" max="8162" width="3.5703125" style="9" customWidth="1"/>
    <col min="8163" max="8164" width="3.42578125" style="9" customWidth="1"/>
    <col min="8165" max="8165" width="4" style="9" customWidth="1"/>
    <col min="8166" max="8167" width="3.85546875" style="9" customWidth="1"/>
    <col min="8168" max="8168" width="35.7109375" style="9" customWidth="1"/>
    <col min="8169" max="8169" width="16.5703125" style="9" customWidth="1"/>
    <col min="8170" max="8170" width="16.140625" style="9" customWidth="1"/>
    <col min="8171" max="8171" width="15.42578125" style="9" customWidth="1"/>
    <col min="8172" max="8172" width="11.140625" style="9" customWidth="1"/>
    <col min="8173" max="8173" width="9.140625" style="9" customWidth="1"/>
    <col min="8174" max="8174" width="21.85546875" style="9" customWidth="1"/>
    <col min="8175" max="8175" width="23.42578125" style="9" customWidth="1"/>
    <col min="8176" max="8176" width="20.5703125" style="9" customWidth="1"/>
    <col min="8177" max="8177" width="18.7109375" style="9" customWidth="1"/>
    <col min="8178" max="8178" width="20" style="9" customWidth="1"/>
    <col min="8179" max="8179" width="21.7109375" style="9" customWidth="1"/>
    <col min="8180" max="8180" width="23.5703125" style="9" customWidth="1"/>
    <col min="8181" max="8181" width="18.42578125" style="9" customWidth="1"/>
    <col min="8182" max="8182" width="19.85546875" style="9" customWidth="1"/>
    <col min="8183" max="8183" width="10" style="9" customWidth="1"/>
    <col min="8184" max="8184" width="21" style="9" customWidth="1"/>
    <col min="8185" max="8185" width="22" style="9" customWidth="1"/>
    <col min="8186" max="8187" width="17.28515625" style="9" customWidth="1"/>
    <col min="8188" max="8188" width="15.28515625" style="9" customWidth="1"/>
    <col min="8189" max="8189" width="19.28515625" style="9" customWidth="1"/>
    <col min="8190" max="8190" width="24.7109375" style="9" customWidth="1"/>
    <col min="8191" max="8191" width="18.85546875" style="9" customWidth="1"/>
    <col min="8192" max="8192" width="20.140625" style="9" customWidth="1"/>
    <col min="8193" max="8193" width="22.7109375" style="9" customWidth="1"/>
    <col min="8194" max="8194" width="20.5703125" style="9" customWidth="1"/>
    <col min="8195" max="8195" width="20.140625" style="9" customWidth="1"/>
    <col min="8196" max="8196" width="22" style="9" customWidth="1"/>
    <col min="8197" max="8197" width="22.28515625" style="9" customWidth="1"/>
    <col min="8198" max="8198" width="21.42578125" style="9" customWidth="1"/>
    <col min="8199" max="8200" width="22.42578125" style="9" customWidth="1"/>
    <col min="8201" max="8265" width="22.85546875" style="9" customWidth="1"/>
    <col min="8266" max="8266" width="25.140625" style="9" customWidth="1"/>
    <col min="8267" max="8417" width="6.85546875" style="9"/>
    <col min="8418" max="8418" width="3.5703125" style="9" customWidth="1"/>
    <col min="8419" max="8420" width="3.42578125" style="9" customWidth="1"/>
    <col min="8421" max="8421" width="4" style="9" customWidth="1"/>
    <col min="8422" max="8423" width="3.85546875" style="9" customWidth="1"/>
    <col min="8424" max="8424" width="35.7109375" style="9" customWidth="1"/>
    <col min="8425" max="8425" width="16.5703125" style="9" customWidth="1"/>
    <col min="8426" max="8426" width="16.140625" style="9" customWidth="1"/>
    <col min="8427" max="8427" width="15.42578125" style="9" customWidth="1"/>
    <col min="8428" max="8428" width="11.140625" style="9" customWidth="1"/>
    <col min="8429" max="8429" width="9.140625" style="9" customWidth="1"/>
    <col min="8430" max="8430" width="21.85546875" style="9" customWidth="1"/>
    <col min="8431" max="8431" width="23.42578125" style="9" customWidth="1"/>
    <col min="8432" max="8432" width="20.5703125" style="9" customWidth="1"/>
    <col min="8433" max="8433" width="18.7109375" style="9" customWidth="1"/>
    <col min="8434" max="8434" width="20" style="9" customWidth="1"/>
    <col min="8435" max="8435" width="21.7109375" style="9" customWidth="1"/>
    <col min="8436" max="8436" width="23.5703125" style="9" customWidth="1"/>
    <col min="8437" max="8437" width="18.42578125" style="9" customWidth="1"/>
    <col min="8438" max="8438" width="19.85546875" style="9" customWidth="1"/>
    <col min="8439" max="8439" width="10" style="9" customWidth="1"/>
    <col min="8440" max="8440" width="21" style="9" customWidth="1"/>
    <col min="8441" max="8441" width="22" style="9" customWidth="1"/>
    <col min="8442" max="8443" width="17.28515625" style="9" customWidth="1"/>
    <col min="8444" max="8444" width="15.28515625" style="9" customWidth="1"/>
    <col min="8445" max="8445" width="19.28515625" style="9" customWidth="1"/>
    <col min="8446" max="8446" width="24.7109375" style="9" customWidth="1"/>
    <col min="8447" max="8447" width="18.85546875" style="9" customWidth="1"/>
    <col min="8448" max="8448" width="20.140625" style="9" customWidth="1"/>
    <col min="8449" max="8449" width="22.7109375" style="9" customWidth="1"/>
    <col min="8450" max="8450" width="20.5703125" style="9" customWidth="1"/>
    <col min="8451" max="8451" width="20.140625" style="9" customWidth="1"/>
    <col min="8452" max="8452" width="22" style="9" customWidth="1"/>
    <col min="8453" max="8453" width="22.28515625" style="9" customWidth="1"/>
    <col min="8454" max="8454" width="21.42578125" style="9" customWidth="1"/>
    <col min="8455" max="8456" width="22.42578125" style="9" customWidth="1"/>
    <col min="8457" max="8521" width="22.85546875" style="9" customWidth="1"/>
    <col min="8522" max="8522" width="25.140625" style="9" customWidth="1"/>
    <col min="8523" max="8673" width="6.85546875" style="9"/>
    <col min="8674" max="8674" width="3.5703125" style="9" customWidth="1"/>
    <col min="8675" max="8676" width="3.42578125" style="9" customWidth="1"/>
    <col min="8677" max="8677" width="4" style="9" customWidth="1"/>
    <col min="8678" max="8679" width="3.85546875" style="9" customWidth="1"/>
    <col min="8680" max="8680" width="35.7109375" style="9" customWidth="1"/>
    <col min="8681" max="8681" width="16.5703125" style="9" customWidth="1"/>
    <col min="8682" max="8682" width="16.140625" style="9" customWidth="1"/>
    <col min="8683" max="8683" width="15.42578125" style="9" customWidth="1"/>
    <col min="8684" max="8684" width="11.140625" style="9" customWidth="1"/>
    <col min="8685" max="8685" width="9.140625" style="9" customWidth="1"/>
    <col min="8686" max="8686" width="21.85546875" style="9" customWidth="1"/>
    <col min="8687" max="8687" width="23.42578125" style="9" customWidth="1"/>
    <col min="8688" max="8688" width="20.5703125" style="9" customWidth="1"/>
    <col min="8689" max="8689" width="18.7109375" style="9" customWidth="1"/>
    <col min="8690" max="8690" width="20" style="9" customWidth="1"/>
    <col min="8691" max="8691" width="21.7109375" style="9" customWidth="1"/>
    <col min="8692" max="8692" width="23.5703125" style="9" customWidth="1"/>
    <col min="8693" max="8693" width="18.42578125" style="9" customWidth="1"/>
    <col min="8694" max="8694" width="19.85546875" style="9" customWidth="1"/>
    <col min="8695" max="8695" width="10" style="9" customWidth="1"/>
    <col min="8696" max="8696" width="21" style="9" customWidth="1"/>
    <col min="8697" max="8697" width="22" style="9" customWidth="1"/>
    <col min="8698" max="8699" width="17.28515625" style="9" customWidth="1"/>
    <col min="8700" max="8700" width="15.28515625" style="9" customWidth="1"/>
    <col min="8701" max="8701" width="19.28515625" style="9" customWidth="1"/>
    <col min="8702" max="8702" width="24.7109375" style="9" customWidth="1"/>
    <col min="8703" max="8703" width="18.85546875" style="9" customWidth="1"/>
    <col min="8704" max="8704" width="20.140625" style="9" customWidth="1"/>
    <col min="8705" max="8705" width="22.7109375" style="9" customWidth="1"/>
    <col min="8706" max="8706" width="20.5703125" style="9" customWidth="1"/>
    <col min="8707" max="8707" width="20.140625" style="9" customWidth="1"/>
    <col min="8708" max="8708" width="22" style="9" customWidth="1"/>
    <col min="8709" max="8709" width="22.28515625" style="9" customWidth="1"/>
    <col min="8710" max="8710" width="21.42578125" style="9" customWidth="1"/>
    <col min="8711" max="8712" width="22.42578125" style="9" customWidth="1"/>
    <col min="8713" max="8777" width="22.85546875" style="9" customWidth="1"/>
    <col min="8778" max="8778" width="25.140625" style="9" customWidth="1"/>
    <col min="8779" max="8929" width="6.85546875" style="9"/>
    <col min="8930" max="8930" width="3.5703125" style="9" customWidth="1"/>
    <col min="8931" max="8932" width="3.42578125" style="9" customWidth="1"/>
    <col min="8933" max="8933" width="4" style="9" customWidth="1"/>
    <col min="8934" max="8935" width="3.85546875" style="9" customWidth="1"/>
    <col min="8936" max="8936" width="35.7109375" style="9" customWidth="1"/>
    <col min="8937" max="8937" width="16.5703125" style="9" customWidth="1"/>
    <col min="8938" max="8938" width="16.140625" style="9" customWidth="1"/>
    <col min="8939" max="8939" width="15.42578125" style="9" customWidth="1"/>
    <col min="8940" max="8940" width="11.140625" style="9" customWidth="1"/>
    <col min="8941" max="8941" width="9.140625" style="9" customWidth="1"/>
    <col min="8942" max="8942" width="21.85546875" style="9" customWidth="1"/>
    <col min="8943" max="8943" width="23.42578125" style="9" customWidth="1"/>
    <col min="8944" max="8944" width="20.5703125" style="9" customWidth="1"/>
    <col min="8945" max="8945" width="18.7109375" style="9" customWidth="1"/>
    <col min="8946" max="8946" width="20" style="9" customWidth="1"/>
    <col min="8947" max="8947" width="21.7109375" style="9" customWidth="1"/>
    <col min="8948" max="8948" width="23.5703125" style="9" customWidth="1"/>
    <col min="8949" max="8949" width="18.42578125" style="9" customWidth="1"/>
    <col min="8950" max="8950" width="19.85546875" style="9" customWidth="1"/>
    <col min="8951" max="8951" width="10" style="9" customWidth="1"/>
    <col min="8952" max="8952" width="21" style="9" customWidth="1"/>
    <col min="8953" max="8953" width="22" style="9" customWidth="1"/>
    <col min="8954" max="8955" width="17.28515625" style="9" customWidth="1"/>
    <col min="8956" max="8956" width="15.28515625" style="9" customWidth="1"/>
    <col min="8957" max="8957" width="19.28515625" style="9" customWidth="1"/>
    <col min="8958" max="8958" width="24.7109375" style="9" customWidth="1"/>
    <col min="8959" max="8959" width="18.85546875" style="9" customWidth="1"/>
    <col min="8960" max="8960" width="20.140625" style="9" customWidth="1"/>
    <col min="8961" max="8961" width="22.7109375" style="9" customWidth="1"/>
    <col min="8962" max="8962" width="20.5703125" style="9" customWidth="1"/>
    <col min="8963" max="8963" width="20.140625" style="9" customWidth="1"/>
    <col min="8964" max="8964" width="22" style="9" customWidth="1"/>
    <col min="8965" max="8965" width="22.28515625" style="9" customWidth="1"/>
    <col min="8966" max="8966" width="21.42578125" style="9" customWidth="1"/>
    <col min="8967" max="8968" width="22.42578125" style="9" customWidth="1"/>
    <col min="8969" max="9033" width="22.85546875" style="9" customWidth="1"/>
    <col min="9034" max="9034" width="25.140625" style="9" customWidth="1"/>
    <col min="9035" max="9185" width="6.85546875" style="9"/>
    <col min="9186" max="9186" width="3.5703125" style="9" customWidth="1"/>
    <col min="9187" max="9188" width="3.42578125" style="9" customWidth="1"/>
    <col min="9189" max="9189" width="4" style="9" customWidth="1"/>
    <col min="9190" max="9191" width="3.85546875" style="9" customWidth="1"/>
    <col min="9192" max="9192" width="35.7109375" style="9" customWidth="1"/>
    <col min="9193" max="9193" width="16.5703125" style="9" customWidth="1"/>
    <col min="9194" max="9194" width="16.140625" style="9" customWidth="1"/>
    <col min="9195" max="9195" width="15.42578125" style="9" customWidth="1"/>
    <col min="9196" max="9196" width="11.140625" style="9" customWidth="1"/>
    <col min="9197" max="9197" width="9.140625" style="9" customWidth="1"/>
    <col min="9198" max="9198" width="21.85546875" style="9" customWidth="1"/>
    <col min="9199" max="9199" width="23.42578125" style="9" customWidth="1"/>
    <col min="9200" max="9200" width="20.5703125" style="9" customWidth="1"/>
    <col min="9201" max="9201" width="18.7109375" style="9" customWidth="1"/>
    <col min="9202" max="9202" width="20" style="9" customWidth="1"/>
    <col min="9203" max="9203" width="21.7109375" style="9" customWidth="1"/>
    <col min="9204" max="9204" width="23.5703125" style="9" customWidth="1"/>
    <col min="9205" max="9205" width="18.42578125" style="9" customWidth="1"/>
    <col min="9206" max="9206" width="19.85546875" style="9" customWidth="1"/>
    <col min="9207" max="9207" width="10" style="9" customWidth="1"/>
    <col min="9208" max="9208" width="21" style="9" customWidth="1"/>
    <col min="9209" max="9209" width="22" style="9" customWidth="1"/>
    <col min="9210" max="9211" width="17.28515625" style="9" customWidth="1"/>
    <col min="9212" max="9212" width="15.28515625" style="9" customWidth="1"/>
    <col min="9213" max="9213" width="19.28515625" style="9" customWidth="1"/>
    <col min="9214" max="9214" width="24.7109375" style="9" customWidth="1"/>
    <col min="9215" max="9215" width="18.85546875" style="9" customWidth="1"/>
    <col min="9216" max="9216" width="20.140625" style="9" customWidth="1"/>
    <col min="9217" max="9217" width="22.7109375" style="9" customWidth="1"/>
    <col min="9218" max="9218" width="20.5703125" style="9" customWidth="1"/>
    <col min="9219" max="9219" width="20.140625" style="9" customWidth="1"/>
    <col min="9220" max="9220" width="22" style="9" customWidth="1"/>
    <col min="9221" max="9221" width="22.28515625" style="9" customWidth="1"/>
    <col min="9222" max="9222" width="21.42578125" style="9" customWidth="1"/>
    <col min="9223" max="9224" width="22.42578125" style="9" customWidth="1"/>
    <col min="9225" max="9289" width="22.85546875" style="9" customWidth="1"/>
    <col min="9290" max="9290" width="25.140625" style="9" customWidth="1"/>
    <col min="9291" max="9441" width="6.85546875" style="9"/>
    <col min="9442" max="9442" width="3.5703125" style="9" customWidth="1"/>
    <col min="9443" max="9444" width="3.42578125" style="9" customWidth="1"/>
    <col min="9445" max="9445" width="4" style="9" customWidth="1"/>
    <col min="9446" max="9447" width="3.85546875" style="9" customWidth="1"/>
    <col min="9448" max="9448" width="35.7109375" style="9" customWidth="1"/>
    <col min="9449" max="9449" width="16.5703125" style="9" customWidth="1"/>
    <col min="9450" max="9450" width="16.140625" style="9" customWidth="1"/>
    <col min="9451" max="9451" width="15.42578125" style="9" customWidth="1"/>
    <col min="9452" max="9452" width="11.140625" style="9" customWidth="1"/>
    <col min="9453" max="9453" width="9.140625" style="9" customWidth="1"/>
    <col min="9454" max="9454" width="21.85546875" style="9" customWidth="1"/>
    <col min="9455" max="9455" width="23.42578125" style="9" customWidth="1"/>
    <col min="9456" max="9456" width="20.5703125" style="9" customWidth="1"/>
    <col min="9457" max="9457" width="18.7109375" style="9" customWidth="1"/>
    <col min="9458" max="9458" width="20" style="9" customWidth="1"/>
    <col min="9459" max="9459" width="21.7109375" style="9" customWidth="1"/>
    <col min="9460" max="9460" width="23.5703125" style="9" customWidth="1"/>
    <col min="9461" max="9461" width="18.42578125" style="9" customWidth="1"/>
    <col min="9462" max="9462" width="19.85546875" style="9" customWidth="1"/>
    <col min="9463" max="9463" width="10" style="9" customWidth="1"/>
    <col min="9464" max="9464" width="21" style="9" customWidth="1"/>
    <col min="9465" max="9465" width="22" style="9" customWidth="1"/>
    <col min="9466" max="9467" width="17.28515625" style="9" customWidth="1"/>
    <col min="9468" max="9468" width="15.28515625" style="9" customWidth="1"/>
    <col min="9469" max="9469" width="19.28515625" style="9" customWidth="1"/>
    <col min="9470" max="9470" width="24.7109375" style="9" customWidth="1"/>
    <col min="9471" max="9471" width="18.85546875" style="9" customWidth="1"/>
    <col min="9472" max="9472" width="20.140625" style="9" customWidth="1"/>
    <col min="9473" max="9473" width="22.7109375" style="9" customWidth="1"/>
    <col min="9474" max="9474" width="20.5703125" style="9" customWidth="1"/>
    <col min="9475" max="9475" width="20.140625" style="9" customWidth="1"/>
    <col min="9476" max="9476" width="22" style="9" customWidth="1"/>
    <col min="9477" max="9477" width="22.28515625" style="9" customWidth="1"/>
    <col min="9478" max="9478" width="21.42578125" style="9" customWidth="1"/>
    <col min="9479" max="9480" width="22.42578125" style="9" customWidth="1"/>
    <col min="9481" max="9545" width="22.85546875" style="9" customWidth="1"/>
    <col min="9546" max="9546" width="25.140625" style="9" customWidth="1"/>
    <col min="9547" max="9697" width="6.85546875" style="9"/>
    <col min="9698" max="9698" width="3.5703125" style="9" customWidth="1"/>
    <col min="9699" max="9700" width="3.42578125" style="9" customWidth="1"/>
    <col min="9701" max="9701" width="4" style="9" customWidth="1"/>
    <col min="9702" max="9703" width="3.85546875" style="9" customWidth="1"/>
    <col min="9704" max="9704" width="35.7109375" style="9" customWidth="1"/>
    <col min="9705" max="9705" width="16.5703125" style="9" customWidth="1"/>
    <col min="9706" max="9706" width="16.140625" style="9" customWidth="1"/>
    <col min="9707" max="9707" width="15.42578125" style="9" customWidth="1"/>
    <col min="9708" max="9708" width="11.140625" style="9" customWidth="1"/>
    <col min="9709" max="9709" width="9.140625" style="9" customWidth="1"/>
    <col min="9710" max="9710" width="21.85546875" style="9" customWidth="1"/>
    <col min="9711" max="9711" width="23.42578125" style="9" customWidth="1"/>
    <col min="9712" max="9712" width="20.5703125" style="9" customWidth="1"/>
    <col min="9713" max="9713" width="18.7109375" style="9" customWidth="1"/>
    <col min="9714" max="9714" width="20" style="9" customWidth="1"/>
    <col min="9715" max="9715" width="21.7109375" style="9" customWidth="1"/>
    <col min="9716" max="9716" width="23.5703125" style="9" customWidth="1"/>
    <col min="9717" max="9717" width="18.42578125" style="9" customWidth="1"/>
    <col min="9718" max="9718" width="19.85546875" style="9" customWidth="1"/>
    <col min="9719" max="9719" width="10" style="9" customWidth="1"/>
    <col min="9720" max="9720" width="21" style="9" customWidth="1"/>
    <col min="9721" max="9721" width="22" style="9" customWidth="1"/>
    <col min="9722" max="9723" width="17.28515625" style="9" customWidth="1"/>
    <col min="9724" max="9724" width="15.28515625" style="9" customWidth="1"/>
    <col min="9725" max="9725" width="19.28515625" style="9" customWidth="1"/>
    <col min="9726" max="9726" width="24.7109375" style="9" customWidth="1"/>
    <col min="9727" max="9727" width="18.85546875" style="9" customWidth="1"/>
    <col min="9728" max="9728" width="20.140625" style="9" customWidth="1"/>
    <col min="9729" max="9729" width="22.7109375" style="9" customWidth="1"/>
    <col min="9730" max="9730" width="20.5703125" style="9" customWidth="1"/>
    <col min="9731" max="9731" width="20.140625" style="9" customWidth="1"/>
    <col min="9732" max="9732" width="22" style="9" customWidth="1"/>
    <col min="9733" max="9733" width="22.28515625" style="9" customWidth="1"/>
    <col min="9734" max="9734" width="21.42578125" style="9" customWidth="1"/>
    <col min="9735" max="9736" width="22.42578125" style="9" customWidth="1"/>
    <col min="9737" max="9801" width="22.85546875" style="9" customWidth="1"/>
    <col min="9802" max="9802" width="25.140625" style="9" customWidth="1"/>
    <col min="9803" max="9953" width="6.85546875" style="9"/>
    <col min="9954" max="9954" width="3.5703125" style="9" customWidth="1"/>
    <col min="9955" max="9956" width="3.42578125" style="9" customWidth="1"/>
    <col min="9957" max="9957" width="4" style="9" customWidth="1"/>
    <col min="9958" max="9959" width="3.85546875" style="9" customWidth="1"/>
    <col min="9960" max="9960" width="35.7109375" style="9" customWidth="1"/>
    <col min="9961" max="9961" width="16.5703125" style="9" customWidth="1"/>
    <col min="9962" max="9962" width="16.140625" style="9" customWidth="1"/>
    <col min="9963" max="9963" width="15.42578125" style="9" customWidth="1"/>
    <col min="9964" max="9964" width="11.140625" style="9" customWidth="1"/>
    <col min="9965" max="9965" width="9.140625" style="9" customWidth="1"/>
    <col min="9966" max="9966" width="21.85546875" style="9" customWidth="1"/>
    <col min="9967" max="9967" width="23.42578125" style="9" customWidth="1"/>
    <col min="9968" max="9968" width="20.5703125" style="9" customWidth="1"/>
    <col min="9969" max="9969" width="18.7109375" style="9" customWidth="1"/>
    <col min="9970" max="9970" width="20" style="9" customWidth="1"/>
    <col min="9971" max="9971" width="21.7109375" style="9" customWidth="1"/>
    <col min="9972" max="9972" width="23.5703125" style="9" customWidth="1"/>
    <col min="9973" max="9973" width="18.42578125" style="9" customWidth="1"/>
    <col min="9974" max="9974" width="19.85546875" style="9" customWidth="1"/>
    <col min="9975" max="9975" width="10" style="9" customWidth="1"/>
    <col min="9976" max="9976" width="21" style="9" customWidth="1"/>
    <col min="9977" max="9977" width="22" style="9" customWidth="1"/>
    <col min="9978" max="9979" width="17.28515625" style="9" customWidth="1"/>
    <col min="9980" max="9980" width="15.28515625" style="9" customWidth="1"/>
    <col min="9981" max="9981" width="19.28515625" style="9" customWidth="1"/>
    <col min="9982" max="9982" width="24.7109375" style="9" customWidth="1"/>
    <col min="9983" max="9983" width="18.85546875" style="9" customWidth="1"/>
    <col min="9984" max="9984" width="20.140625" style="9" customWidth="1"/>
    <col min="9985" max="9985" width="22.7109375" style="9" customWidth="1"/>
    <col min="9986" max="9986" width="20.5703125" style="9" customWidth="1"/>
    <col min="9987" max="9987" width="20.140625" style="9" customWidth="1"/>
    <col min="9988" max="9988" width="22" style="9" customWidth="1"/>
    <col min="9989" max="9989" width="22.28515625" style="9" customWidth="1"/>
    <col min="9990" max="9990" width="21.42578125" style="9" customWidth="1"/>
    <col min="9991" max="9992" width="22.42578125" style="9" customWidth="1"/>
    <col min="9993" max="10057" width="22.85546875" style="9" customWidth="1"/>
    <col min="10058" max="10058" width="25.140625" style="9" customWidth="1"/>
    <col min="10059" max="10209" width="6.85546875" style="9"/>
    <col min="10210" max="10210" width="3.5703125" style="9" customWidth="1"/>
    <col min="10211" max="10212" width="3.42578125" style="9" customWidth="1"/>
    <col min="10213" max="10213" width="4" style="9" customWidth="1"/>
    <col min="10214" max="10215" width="3.85546875" style="9" customWidth="1"/>
    <col min="10216" max="10216" width="35.7109375" style="9" customWidth="1"/>
    <col min="10217" max="10217" width="16.5703125" style="9" customWidth="1"/>
    <col min="10218" max="10218" width="16.140625" style="9" customWidth="1"/>
    <col min="10219" max="10219" width="15.42578125" style="9" customWidth="1"/>
    <col min="10220" max="10220" width="11.140625" style="9" customWidth="1"/>
    <col min="10221" max="10221" width="9.140625" style="9" customWidth="1"/>
    <col min="10222" max="10222" width="21.85546875" style="9" customWidth="1"/>
    <col min="10223" max="10223" width="23.42578125" style="9" customWidth="1"/>
    <col min="10224" max="10224" width="20.5703125" style="9" customWidth="1"/>
    <col min="10225" max="10225" width="18.7109375" style="9" customWidth="1"/>
    <col min="10226" max="10226" width="20" style="9" customWidth="1"/>
    <col min="10227" max="10227" width="21.7109375" style="9" customWidth="1"/>
    <col min="10228" max="10228" width="23.5703125" style="9" customWidth="1"/>
    <col min="10229" max="10229" width="18.42578125" style="9" customWidth="1"/>
    <col min="10230" max="10230" width="19.85546875" style="9" customWidth="1"/>
    <col min="10231" max="10231" width="10" style="9" customWidth="1"/>
    <col min="10232" max="10232" width="21" style="9" customWidth="1"/>
    <col min="10233" max="10233" width="22" style="9" customWidth="1"/>
    <col min="10234" max="10235" width="17.28515625" style="9" customWidth="1"/>
    <col min="10236" max="10236" width="15.28515625" style="9" customWidth="1"/>
    <col min="10237" max="10237" width="19.28515625" style="9" customWidth="1"/>
    <col min="10238" max="10238" width="24.7109375" style="9" customWidth="1"/>
    <col min="10239" max="10239" width="18.85546875" style="9" customWidth="1"/>
    <col min="10240" max="10240" width="20.140625" style="9" customWidth="1"/>
    <col min="10241" max="10241" width="22.7109375" style="9" customWidth="1"/>
    <col min="10242" max="10242" width="20.5703125" style="9" customWidth="1"/>
    <col min="10243" max="10243" width="20.140625" style="9" customWidth="1"/>
    <col min="10244" max="10244" width="22" style="9" customWidth="1"/>
    <col min="10245" max="10245" width="22.28515625" style="9" customWidth="1"/>
    <col min="10246" max="10246" width="21.42578125" style="9" customWidth="1"/>
    <col min="10247" max="10248" width="22.42578125" style="9" customWidth="1"/>
    <col min="10249" max="10313" width="22.85546875" style="9" customWidth="1"/>
    <col min="10314" max="10314" width="25.140625" style="9" customWidth="1"/>
    <col min="10315" max="10465" width="6.85546875" style="9"/>
    <col min="10466" max="10466" width="3.5703125" style="9" customWidth="1"/>
    <col min="10467" max="10468" width="3.42578125" style="9" customWidth="1"/>
    <col min="10469" max="10469" width="4" style="9" customWidth="1"/>
    <col min="10470" max="10471" width="3.85546875" style="9" customWidth="1"/>
    <col min="10472" max="10472" width="35.7109375" style="9" customWidth="1"/>
    <col min="10473" max="10473" width="16.5703125" style="9" customWidth="1"/>
    <col min="10474" max="10474" width="16.140625" style="9" customWidth="1"/>
    <col min="10475" max="10475" width="15.42578125" style="9" customWidth="1"/>
    <col min="10476" max="10476" width="11.140625" style="9" customWidth="1"/>
    <col min="10477" max="10477" width="9.140625" style="9" customWidth="1"/>
    <col min="10478" max="10478" width="21.85546875" style="9" customWidth="1"/>
    <col min="10479" max="10479" width="23.42578125" style="9" customWidth="1"/>
    <col min="10480" max="10480" width="20.5703125" style="9" customWidth="1"/>
    <col min="10481" max="10481" width="18.7109375" style="9" customWidth="1"/>
    <col min="10482" max="10482" width="20" style="9" customWidth="1"/>
    <col min="10483" max="10483" width="21.7109375" style="9" customWidth="1"/>
    <col min="10484" max="10484" width="23.5703125" style="9" customWidth="1"/>
    <col min="10485" max="10485" width="18.42578125" style="9" customWidth="1"/>
    <col min="10486" max="10486" width="19.85546875" style="9" customWidth="1"/>
    <col min="10487" max="10487" width="10" style="9" customWidth="1"/>
    <col min="10488" max="10488" width="21" style="9" customWidth="1"/>
    <col min="10489" max="10489" width="22" style="9" customWidth="1"/>
    <col min="10490" max="10491" width="17.28515625" style="9" customWidth="1"/>
    <col min="10492" max="10492" width="15.28515625" style="9" customWidth="1"/>
    <col min="10493" max="10493" width="19.28515625" style="9" customWidth="1"/>
    <col min="10494" max="10494" width="24.7109375" style="9" customWidth="1"/>
    <col min="10495" max="10495" width="18.85546875" style="9" customWidth="1"/>
    <col min="10496" max="10496" width="20.140625" style="9" customWidth="1"/>
    <col min="10497" max="10497" width="22.7109375" style="9" customWidth="1"/>
    <col min="10498" max="10498" width="20.5703125" style="9" customWidth="1"/>
    <col min="10499" max="10499" width="20.140625" style="9" customWidth="1"/>
    <col min="10500" max="10500" width="22" style="9" customWidth="1"/>
    <col min="10501" max="10501" width="22.28515625" style="9" customWidth="1"/>
    <col min="10502" max="10502" width="21.42578125" style="9" customWidth="1"/>
    <col min="10503" max="10504" width="22.42578125" style="9" customWidth="1"/>
    <col min="10505" max="10569" width="22.85546875" style="9" customWidth="1"/>
    <col min="10570" max="10570" width="25.140625" style="9" customWidth="1"/>
    <col min="10571" max="10721" width="6.85546875" style="9"/>
    <col min="10722" max="10722" width="3.5703125" style="9" customWidth="1"/>
    <col min="10723" max="10724" width="3.42578125" style="9" customWidth="1"/>
    <col min="10725" max="10725" width="4" style="9" customWidth="1"/>
    <col min="10726" max="10727" width="3.85546875" style="9" customWidth="1"/>
    <col min="10728" max="10728" width="35.7109375" style="9" customWidth="1"/>
    <col min="10729" max="10729" width="16.5703125" style="9" customWidth="1"/>
    <col min="10730" max="10730" width="16.140625" style="9" customWidth="1"/>
    <col min="10731" max="10731" width="15.42578125" style="9" customWidth="1"/>
    <col min="10732" max="10732" width="11.140625" style="9" customWidth="1"/>
    <col min="10733" max="10733" width="9.140625" style="9" customWidth="1"/>
    <col min="10734" max="10734" width="21.85546875" style="9" customWidth="1"/>
    <col min="10735" max="10735" width="23.42578125" style="9" customWidth="1"/>
    <col min="10736" max="10736" width="20.5703125" style="9" customWidth="1"/>
    <col min="10737" max="10737" width="18.7109375" style="9" customWidth="1"/>
    <col min="10738" max="10738" width="20" style="9" customWidth="1"/>
    <col min="10739" max="10739" width="21.7109375" style="9" customWidth="1"/>
    <col min="10740" max="10740" width="23.5703125" style="9" customWidth="1"/>
    <col min="10741" max="10741" width="18.42578125" style="9" customWidth="1"/>
    <col min="10742" max="10742" width="19.85546875" style="9" customWidth="1"/>
    <col min="10743" max="10743" width="10" style="9" customWidth="1"/>
    <col min="10744" max="10744" width="21" style="9" customWidth="1"/>
    <col min="10745" max="10745" width="22" style="9" customWidth="1"/>
    <col min="10746" max="10747" width="17.28515625" style="9" customWidth="1"/>
    <col min="10748" max="10748" width="15.28515625" style="9" customWidth="1"/>
    <col min="10749" max="10749" width="19.28515625" style="9" customWidth="1"/>
    <col min="10750" max="10750" width="24.7109375" style="9" customWidth="1"/>
    <col min="10751" max="10751" width="18.85546875" style="9" customWidth="1"/>
    <col min="10752" max="10752" width="20.140625" style="9" customWidth="1"/>
    <col min="10753" max="10753" width="22.7109375" style="9" customWidth="1"/>
    <col min="10754" max="10754" width="20.5703125" style="9" customWidth="1"/>
    <col min="10755" max="10755" width="20.140625" style="9" customWidth="1"/>
    <col min="10756" max="10756" width="22" style="9" customWidth="1"/>
    <col min="10757" max="10757" width="22.28515625" style="9" customWidth="1"/>
    <col min="10758" max="10758" width="21.42578125" style="9" customWidth="1"/>
    <col min="10759" max="10760" width="22.42578125" style="9" customWidth="1"/>
    <col min="10761" max="10825" width="22.85546875" style="9" customWidth="1"/>
    <col min="10826" max="10826" width="25.140625" style="9" customWidth="1"/>
    <col min="10827" max="10977" width="6.85546875" style="9"/>
    <col min="10978" max="10978" width="3.5703125" style="9" customWidth="1"/>
    <col min="10979" max="10980" width="3.42578125" style="9" customWidth="1"/>
    <col min="10981" max="10981" width="4" style="9" customWidth="1"/>
    <col min="10982" max="10983" width="3.85546875" style="9" customWidth="1"/>
    <col min="10984" max="10984" width="35.7109375" style="9" customWidth="1"/>
    <col min="10985" max="10985" width="16.5703125" style="9" customWidth="1"/>
    <col min="10986" max="10986" width="16.140625" style="9" customWidth="1"/>
    <col min="10987" max="10987" width="15.42578125" style="9" customWidth="1"/>
    <col min="10988" max="10988" width="11.140625" style="9" customWidth="1"/>
    <col min="10989" max="10989" width="9.140625" style="9" customWidth="1"/>
    <col min="10990" max="10990" width="21.85546875" style="9" customWidth="1"/>
    <col min="10991" max="10991" width="23.42578125" style="9" customWidth="1"/>
    <col min="10992" max="10992" width="20.5703125" style="9" customWidth="1"/>
    <col min="10993" max="10993" width="18.7109375" style="9" customWidth="1"/>
    <col min="10994" max="10994" width="20" style="9" customWidth="1"/>
    <col min="10995" max="10995" width="21.7109375" style="9" customWidth="1"/>
    <col min="10996" max="10996" width="23.5703125" style="9" customWidth="1"/>
    <col min="10997" max="10997" width="18.42578125" style="9" customWidth="1"/>
    <col min="10998" max="10998" width="19.85546875" style="9" customWidth="1"/>
    <col min="10999" max="10999" width="10" style="9" customWidth="1"/>
    <col min="11000" max="11000" width="21" style="9" customWidth="1"/>
    <col min="11001" max="11001" width="22" style="9" customWidth="1"/>
    <col min="11002" max="11003" width="17.28515625" style="9" customWidth="1"/>
    <col min="11004" max="11004" width="15.28515625" style="9" customWidth="1"/>
    <col min="11005" max="11005" width="19.28515625" style="9" customWidth="1"/>
    <col min="11006" max="11006" width="24.7109375" style="9" customWidth="1"/>
    <col min="11007" max="11007" width="18.85546875" style="9" customWidth="1"/>
    <col min="11008" max="11008" width="20.140625" style="9" customWidth="1"/>
    <col min="11009" max="11009" width="22.7109375" style="9" customWidth="1"/>
    <col min="11010" max="11010" width="20.5703125" style="9" customWidth="1"/>
    <col min="11011" max="11011" width="20.140625" style="9" customWidth="1"/>
    <col min="11012" max="11012" width="22" style="9" customWidth="1"/>
    <col min="11013" max="11013" width="22.28515625" style="9" customWidth="1"/>
    <col min="11014" max="11014" width="21.42578125" style="9" customWidth="1"/>
    <col min="11015" max="11016" width="22.42578125" style="9" customWidth="1"/>
    <col min="11017" max="11081" width="22.85546875" style="9" customWidth="1"/>
    <col min="11082" max="11082" width="25.140625" style="9" customWidth="1"/>
    <col min="11083" max="11233" width="6.85546875" style="9"/>
    <col min="11234" max="11234" width="3.5703125" style="9" customWidth="1"/>
    <col min="11235" max="11236" width="3.42578125" style="9" customWidth="1"/>
    <col min="11237" max="11237" width="4" style="9" customWidth="1"/>
    <col min="11238" max="11239" width="3.85546875" style="9" customWidth="1"/>
    <col min="11240" max="11240" width="35.7109375" style="9" customWidth="1"/>
    <col min="11241" max="11241" width="16.5703125" style="9" customWidth="1"/>
    <col min="11242" max="11242" width="16.140625" style="9" customWidth="1"/>
    <col min="11243" max="11243" width="15.42578125" style="9" customWidth="1"/>
    <col min="11244" max="11244" width="11.140625" style="9" customWidth="1"/>
    <col min="11245" max="11245" width="9.140625" style="9" customWidth="1"/>
    <col min="11246" max="11246" width="21.85546875" style="9" customWidth="1"/>
    <col min="11247" max="11247" width="23.42578125" style="9" customWidth="1"/>
    <col min="11248" max="11248" width="20.5703125" style="9" customWidth="1"/>
    <col min="11249" max="11249" width="18.7109375" style="9" customWidth="1"/>
    <col min="11250" max="11250" width="20" style="9" customWidth="1"/>
    <col min="11251" max="11251" width="21.7109375" style="9" customWidth="1"/>
    <col min="11252" max="11252" width="23.5703125" style="9" customWidth="1"/>
    <col min="11253" max="11253" width="18.42578125" style="9" customWidth="1"/>
    <col min="11254" max="11254" width="19.85546875" style="9" customWidth="1"/>
    <col min="11255" max="11255" width="10" style="9" customWidth="1"/>
    <col min="11256" max="11256" width="21" style="9" customWidth="1"/>
    <col min="11257" max="11257" width="22" style="9" customWidth="1"/>
    <col min="11258" max="11259" width="17.28515625" style="9" customWidth="1"/>
    <col min="11260" max="11260" width="15.28515625" style="9" customWidth="1"/>
    <col min="11261" max="11261" width="19.28515625" style="9" customWidth="1"/>
    <col min="11262" max="11262" width="24.7109375" style="9" customWidth="1"/>
    <col min="11263" max="11263" width="18.85546875" style="9" customWidth="1"/>
    <col min="11264" max="11264" width="20.140625" style="9" customWidth="1"/>
    <col min="11265" max="11265" width="22.7109375" style="9" customWidth="1"/>
    <col min="11266" max="11266" width="20.5703125" style="9" customWidth="1"/>
    <col min="11267" max="11267" width="20.140625" style="9" customWidth="1"/>
    <col min="11268" max="11268" width="22" style="9" customWidth="1"/>
    <col min="11269" max="11269" width="22.28515625" style="9" customWidth="1"/>
    <col min="11270" max="11270" width="21.42578125" style="9" customWidth="1"/>
    <col min="11271" max="11272" width="22.42578125" style="9" customWidth="1"/>
    <col min="11273" max="11337" width="22.85546875" style="9" customWidth="1"/>
    <col min="11338" max="11338" width="25.140625" style="9" customWidth="1"/>
    <col min="11339" max="11489" width="6.85546875" style="9"/>
    <col min="11490" max="11490" width="3.5703125" style="9" customWidth="1"/>
    <col min="11491" max="11492" width="3.42578125" style="9" customWidth="1"/>
    <col min="11493" max="11493" width="4" style="9" customWidth="1"/>
    <col min="11494" max="11495" width="3.85546875" style="9" customWidth="1"/>
    <col min="11496" max="11496" width="35.7109375" style="9" customWidth="1"/>
    <col min="11497" max="11497" width="16.5703125" style="9" customWidth="1"/>
    <col min="11498" max="11498" width="16.140625" style="9" customWidth="1"/>
    <col min="11499" max="11499" width="15.42578125" style="9" customWidth="1"/>
    <col min="11500" max="11500" width="11.140625" style="9" customWidth="1"/>
    <col min="11501" max="11501" width="9.140625" style="9" customWidth="1"/>
    <col min="11502" max="11502" width="21.85546875" style="9" customWidth="1"/>
    <col min="11503" max="11503" width="23.42578125" style="9" customWidth="1"/>
    <col min="11504" max="11504" width="20.5703125" style="9" customWidth="1"/>
    <col min="11505" max="11505" width="18.7109375" style="9" customWidth="1"/>
    <col min="11506" max="11506" width="20" style="9" customWidth="1"/>
    <col min="11507" max="11507" width="21.7109375" style="9" customWidth="1"/>
    <col min="11508" max="11508" width="23.5703125" style="9" customWidth="1"/>
    <col min="11509" max="11509" width="18.42578125" style="9" customWidth="1"/>
    <col min="11510" max="11510" width="19.85546875" style="9" customWidth="1"/>
    <col min="11511" max="11511" width="10" style="9" customWidth="1"/>
    <col min="11512" max="11512" width="21" style="9" customWidth="1"/>
    <col min="11513" max="11513" width="22" style="9" customWidth="1"/>
    <col min="11514" max="11515" width="17.28515625" style="9" customWidth="1"/>
    <col min="11516" max="11516" width="15.28515625" style="9" customWidth="1"/>
    <col min="11517" max="11517" width="19.28515625" style="9" customWidth="1"/>
    <col min="11518" max="11518" width="24.7109375" style="9" customWidth="1"/>
    <col min="11519" max="11519" width="18.85546875" style="9" customWidth="1"/>
    <col min="11520" max="11520" width="20.140625" style="9" customWidth="1"/>
    <col min="11521" max="11521" width="22.7109375" style="9" customWidth="1"/>
    <col min="11522" max="11522" width="20.5703125" style="9" customWidth="1"/>
    <col min="11523" max="11523" width="20.140625" style="9" customWidth="1"/>
    <col min="11524" max="11524" width="22" style="9" customWidth="1"/>
    <col min="11525" max="11525" width="22.28515625" style="9" customWidth="1"/>
    <col min="11526" max="11526" width="21.42578125" style="9" customWidth="1"/>
    <col min="11527" max="11528" width="22.42578125" style="9" customWidth="1"/>
    <col min="11529" max="11593" width="22.85546875" style="9" customWidth="1"/>
    <col min="11594" max="11594" width="25.140625" style="9" customWidth="1"/>
    <col min="11595" max="11745" width="6.85546875" style="9"/>
    <col min="11746" max="11746" width="3.5703125" style="9" customWidth="1"/>
    <col min="11747" max="11748" width="3.42578125" style="9" customWidth="1"/>
    <col min="11749" max="11749" width="4" style="9" customWidth="1"/>
    <col min="11750" max="11751" width="3.85546875" style="9" customWidth="1"/>
    <col min="11752" max="11752" width="35.7109375" style="9" customWidth="1"/>
    <col min="11753" max="11753" width="16.5703125" style="9" customWidth="1"/>
    <col min="11754" max="11754" width="16.140625" style="9" customWidth="1"/>
    <col min="11755" max="11755" width="15.42578125" style="9" customWidth="1"/>
    <col min="11756" max="11756" width="11.140625" style="9" customWidth="1"/>
    <col min="11757" max="11757" width="9.140625" style="9" customWidth="1"/>
    <col min="11758" max="11758" width="21.85546875" style="9" customWidth="1"/>
    <col min="11759" max="11759" width="23.42578125" style="9" customWidth="1"/>
    <col min="11760" max="11760" width="20.5703125" style="9" customWidth="1"/>
    <col min="11761" max="11761" width="18.7109375" style="9" customWidth="1"/>
    <col min="11762" max="11762" width="20" style="9" customWidth="1"/>
    <col min="11763" max="11763" width="21.7109375" style="9" customWidth="1"/>
    <col min="11764" max="11764" width="23.5703125" style="9" customWidth="1"/>
    <col min="11765" max="11765" width="18.42578125" style="9" customWidth="1"/>
    <col min="11766" max="11766" width="19.85546875" style="9" customWidth="1"/>
    <col min="11767" max="11767" width="10" style="9" customWidth="1"/>
    <col min="11768" max="11768" width="21" style="9" customWidth="1"/>
    <col min="11769" max="11769" width="22" style="9" customWidth="1"/>
    <col min="11770" max="11771" width="17.28515625" style="9" customWidth="1"/>
    <col min="11772" max="11772" width="15.28515625" style="9" customWidth="1"/>
    <col min="11773" max="11773" width="19.28515625" style="9" customWidth="1"/>
    <col min="11774" max="11774" width="24.7109375" style="9" customWidth="1"/>
    <col min="11775" max="11775" width="18.85546875" style="9" customWidth="1"/>
    <col min="11776" max="11776" width="20.140625" style="9" customWidth="1"/>
    <col min="11777" max="11777" width="22.7109375" style="9" customWidth="1"/>
    <col min="11778" max="11778" width="20.5703125" style="9" customWidth="1"/>
    <col min="11779" max="11779" width="20.140625" style="9" customWidth="1"/>
    <col min="11780" max="11780" width="22" style="9" customWidth="1"/>
    <col min="11781" max="11781" width="22.28515625" style="9" customWidth="1"/>
    <col min="11782" max="11782" width="21.42578125" style="9" customWidth="1"/>
    <col min="11783" max="11784" width="22.42578125" style="9" customWidth="1"/>
    <col min="11785" max="11849" width="22.85546875" style="9" customWidth="1"/>
    <col min="11850" max="11850" width="25.140625" style="9" customWidth="1"/>
    <col min="11851" max="12001" width="6.85546875" style="9"/>
    <col min="12002" max="12002" width="3.5703125" style="9" customWidth="1"/>
    <col min="12003" max="12004" width="3.42578125" style="9" customWidth="1"/>
    <col min="12005" max="12005" width="4" style="9" customWidth="1"/>
    <col min="12006" max="12007" width="3.85546875" style="9" customWidth="1"/>
    <col min="12008" max="12008" width="35.7109375" style="9" customWidth="1"/>
    <col min="12009" max="12009" width="16.5703125" style="9" customWidth="1"/>
    <col min="12010" max="12010" width="16.140625" style="9" customWidth="1"/>
    <col min="12011" max="12011" width="15.42578125" style="9" customWidth="1"/>
    <col min="12012" max="12012" width="11.140625" style="9" customWidth="1"/>
    <col min="12013" max="12013" width="9.140625" style="9" customWidth="1"/>
    <col min="12014" max="12014" width="21.85546875" style="9" customWidth="1"/>
    <col min="12015" max="12015" width="23.42578125" style="9" customWidth="1"/>
    <col min="12016" max="12016" width="20.5703125" style="9" customWidth="1"/>
    <col min="12017" max="12017" width="18.7109375" style="9" customWidth="1"/>
    <col min="12018" max="12018" width="20" style="9" customWidth="1"/>
    <col min="12019" max="12019" width="21.7109375" style="9" customWidth="1"/>
    <col min="12020" max="12020" width="23.5703125" style="9" customWidth="1"/>
    <col min="12021" max="12021" width="18.42578125" style="9" customWidth="1"/>
    <col min="12022" max="12022" width="19.85546875" style="9" customWidth="1"/>
    <col min="12023" max="12023" width="10" style="9" customWidth="1"/>
    <col min="12024" max="12024" width="21" style="9" customWidth="1"/>
    <col min="12025" max="12025" width="22" style="9" customWidth="1"/>
    <col min="12026" max="12027" width="17.28515625" style="9" customWidth="1"/>
    <col min="12028" max="12028" width="15.28515625" style="9" customWidth="1"/>
    <col min="12029" max="12029" width="19.28515625" style="9" customWidth="1"/>
    <col min="12030" max="12030" width="24.7109375" style="9" customWidth="1"/>
    <col min="12031" max="12031" width="18.85546875" style="9" customWidth="1"/>
    <col min="12032" max="12032" width="20.140625" style="9" customWidth="1"/>
    <col min="12033" max="12033" width="22.7109375" style="9" customWidth="1"/>
    <col min="12034" max="12034" width="20.5703125" style="9" customWidth="1"/>
    <col min="12035" max="12035" width="20.140625" style="9" customWidth="1"/>
    <col min="12036" max="12036" width="22" style="9" customWidth="1"/>
    <col min="12037" max="12037" width="22.28515625" style="9" customWidth="1"/>
    <col min="12038" max="12038" width="21.42578125" style="9" customWidth="1"/>
    <col min="12039" max="12040" width="22.42578125" style="9" customWidth="1"/>
    <col min="12041" max="12105" width="22.85546875" style="9" customWidth="1"/>
    <col min="12106" max="12106" width="25.140625" style="9" customWidth="1"/>
    <col min="12107" max="12257" width="6.85546875" style="9"/>
    <col min="12258" max="12258" width="3.5703125" style="9" customWidth="1"/>
    <col min="12259" max="12260" width="3.42578125" style="9" customWidth="1"/>
    <col min="12261" max="12261" width="4" style="9" customWidth="1"/>
    <col min="12262" max="12263" width="3.85546875" style="9" customWidth="1"/>
    <col min="12264" max="12264" width="35.7109375" style="9" customWidth="1"/>
    <col min="12265" max="12265" width="16.5703125" style="9" customWidth="1"/>
    <col min="12266" max="12266" width="16.140625" style="9" customWidth="1"/>
    <col min="12267" max="12267" width="15.42578125" style="9" customWidth="1"/>
    <col min="12268" max="12268" width="11.140625" style="9" customWidth="1"/>
    <col min="12269" max="12269" width="9.140625" style="9" customWidth="1"/>
    <col min="12270" max="12270" width="21.85546875" style="9" customWidth="1"/>
    <col min="12271" max="12271" width="23.42578125" style="9" customWidth="1"/>
    <col min="12272" max="12272" width="20.5703125" style="9" customWidth="1"/>
    <col min="12273" max="12273" width="18.7109375" style="9" customWidth="1"/>
    <col min="12274" max="12274" width="20" style="9" customWidth="1"/>
    <col min="12275" max="12275" width="21.7109375" style="9" customWidth="1"/>
    <col min="12276" max="12276" width="23.5703125" style="9" customWidth="1"/>
    <col min="12277" max="12277" width="18.42578125" style="9" customWidth="1"/>
    <col min="12278" max="12278" width="19.85546875" style="9" customWidth="1"/>
    <col min="12279" max="12279" width="10" style="9" customWidth="1"/>
    <col min="12280" max="12280" width="21" style="9" customWidth="1"/>
    <col min="12281" max="12281" width="22" style="9" customWidth="1"/>
    <col min="12282" max="12283" width="17.28515625" style="9" customWidth="1"/>
    <col min="12284" max="12284" width="15.28515625" style="9" customWidth="1"/>
    <col min="12285" max="12285" width="19.28515625" style="9" customWidth="1"/>
    <col min="12286" max="12286" width="24.7109375" style="9" customWidth="1"/>
    <col min="12287" max="12287" width="18.85546875" style="9" customWidth="1"/>
    <col min="12288" max="12288" width="20.140625" style="9" customWidth="1"/>
    <col min="12289" max="12289" width="22.7109375" style="9" customWidth="1"/>
    <col min="12290" max="12290" width="20.5703125" style="9" customWidth="1"/>
    <col min="12291" max="12291" width="20.140625" style="9" customWidth="1"/>
    <col min="12292" max="12292" width="22" style="9" customWidth="1"/>
    <col min="12293" max="12293" width="22.28515625" style="9" customWidth="1"/>
    <col min="12294" max="12294" width="21.42578125" style="9" customWidth="1"/>
    <col min="12295" max="12296" width="22.42578125" style="9" customWidth="1"/>
    <col min="12297" max="12361" width="22.85546875" style="9" customWidth="1"/>
    <col min="12362" max="12362" width="25.140625" style="9" customWidth="1"/>
    <col min="12363" max="12513" width="6.85546875" style="9"/>
    <col min="12514" max="12514" width="3.5703125" style="9" customWidth="1"/>
    <col min="12515" max="12516" width="3.42578125" style="9" customWidth="1"/>
    <col min="12517" max="12517" width="4" style="9" customWidth="1"/>
    <col min="12518" max="12519" width="3.85546875" style="9" customWidth="1"/>
    <col min="12520" max="12520" width="35.7109375" style="9" customWidth="1"/>
    <col min="12521" max="12521" width="16.5703125" style="9" customWidth="1"/>
    <col min="12522" max="12522" width="16.140625" style="9" customWidth="1"/>
    <col min="12523" max="12523" width="15.42578125" style="9" customWidth="1"/>
    <col min="12524" max="12524" width="11.140625" style="9" customWidth="1"/>
    <col min="12525" max="12525" width="9.140625" style="9" customWidth="1"/>
    <col min="12526" max="12526" width="21.85546875" style="9" customWidth="1"/>
    <col min="12527" max="12527" width="23.42578125" style="9" customWidth="1"/>
    <col min="12528" max="12528" width="20.5703125" style="9" customWidth="1"/>
    <col min="12529" max="12529" width="18.7109375" style="9" customWidth="1"/>
    <col min="12530" max="12530" width="20" style="9" customWidth="1"/>
    <col min="12531" max="12531" width="21.7109375" style="9" customWidth="1"/>
    <col min="12532" max="12532" width="23.5703125" style="9" customWidth="1"/>
    <col min="12533" max="12533" width="18.42578125" style="9" customWidth="1"/>
    <col min="12534" max="12534" width="19.85546875" style="9" customWidth="1"/>
    <col min="12535" max="12535" width="10" style="9" customWidth="1"/>
    <col min="12536" max="12536" width="21" style="9" customWidth="1"/>
    <col min="12537" max="12537" width="22" style="9" customWidth="1"/>
    <col min="12538" max="12539" width="17.28515625" style="9" customWidth="1"/>
    <col min="12540" max="12540" width="15.28515625" style="9" customWidth="1"/>
    <col min="12541" max="12541" width="19.28515625" style="9" customWidth="1"/>
    <col min="12542" max="12542" width="24.7109375" style="9" customWidth="1"/>
    <col min="12543" max="12543" width="18.85546875" style="9" customWidth="1"/>
    <col min="12544" max="12544" width="20.140625" style="9" customWidth="1"/>
    <col min="12545" max="12545" width="22.7109375" style="9" customWidth="1"/>
    <col min="12546" max="12546" width="20.5703125" style="9" customWidth="1"/>
    <col min="12547" max="12547" width="20.140625" style="9" customWidth="1"/>
    <col min="12548" max="12548" width="22" style="9" customWidth="1"/>
    <col min="12549" max="12549" width="22.28515625" style="9" customWidth="1"/>
    <col min="12550" max="12550" width="21.42578125" style="9" customWidth="1"/>
    <col min="12551" max="12552" width="22.42578125" style="9" customWidth="1"/>
    <col min="12553" max="12617" width="22.85546875" style="9" customWidth="1"/>
    <col min="12618" max="12618" width="25.140625" style="9" customWidth="1"/>
    <col min="12619" max="12769" width="6.85546875" style="9"/>
    <col min="12770" max="12770" width="3.5703125" style="9" customWidth="1"/>
    <col min="12771" max="12772" width="3.42578125" style="9" customWidth="1"/>
    <col min="12773" max="12773" width="4" style="9" customWidth="1"/>
    <col min="12774" max="12775" width="3.85546875" style="9" customWidth="1"/>
    <col min="12776" max="12776" width="35.7109375" style="9" customWidth="1"/>
    <col min="12777" max="12777" width="16.5703125" style="9" customWidth="1"/>
    <col min="12778" max="12778" width="16.140625" style="9" customWidth="1"/>
    <col min="12779" max="12779" width="15.42578125" style="9" customWidth="1"/>
    <col min="12780" max="12780" width="11.140625" style="9" customWidth="1"/>
    <col min="12781" max="12781" width="9.140625" style="9" customWidth="1"/>
    <col min="12782" max="12782" width="21.85546875" style="9" customWidth="1"/>
    <col min="12783" max="12783" width="23.42578125" style="9" customWidth="1"/>
    <col min="12784" max="12784" width="20.5703125" style="9" customWidth="1"/>
    <col min="12785" max="12785" width="18.7109375" style="9" customWidth="1"/>
    <col min="12786" max="12786" width="20" style="9" customWidth="1"/>
    <col min="12787" max="12787" width="21.7109375" style="9" customWidth="1"/>
    <col min="12788" max="12788" width="23.5703125" style="9" customWidth="1"/>
    <col min="12789" max="12789" width="18.42578125" style="9" customWidth="1"/>
    <col min="12790" max="12790" width="19.85546875" style="9" customWidth="1"/>
    <col min="12791" max="12791" width="10" style="9" customWidth="1"/>
    <col min="12792" max="12792" width="21" style="9" customWidth="1"/>
    <col min="12793" max="12793" width="22" style="9" customWidth="1"/>
    <col min="12794" max="12795" width="17.28515625" style="9" customWidth="1"/>
    <col min="12796" max="12796" width="15.28515625" style="9" customWidth="1"/>
    <col min="12797" max="12797" width="19.28515625" style="9" customWidth="1"/>
    <col min="12798" max="12798" width="24.7109375" style="9" customWidth="1"/>
    <col min="12799" max="12799" width="18.85546875" style="9" customWidth="1"/>
    <col min="12800" max="12800" width="20.140625" style="9" customWidth="1"/>
    <col min="12801" max="12801" width="22.7109375" style="9" customWidth="1"/>
    <col min="12802" max="12802" width="20.5703125" style="9" customWidth="1"/>
    <col min="12803" max="12803" width="20.140625" style="9" customWidth="1"/>
    <col min="12804" max="12804" width="22" style="9" customWidth="1"/>
    <col min="12805" max="12805" width="22.28515625" style="9" customWidth="1"/>
    <col min="12806" max="12806" width="21.42578125" style="9" customWidth="1"/>
    <col min="12807" max="12808" width="22.42578125" style="9" customWidth="1"/>
    <col min="12809" max="12873" width="22.85546875" style="9" customWidth="1"/>
    <col min="12874" max="12874" width="25.140625" style="9" customWidth="1"/>
    <col min="12875" max="13025" width="6.85546875" style="9"/>
    <col min="13026" max="13026" width="3.5703125" style="9" customWidth="1"/>
    <col min="13027" max="13028" width="3.42578125" style="9" customWidth="1"/>
    <col min="13029" max="13029" width="4" style="9" customWidth="1"/>
    <col min="13030" max="13031" width="3.85546875" style="9" customWidth="1"/>
    <col min="13032" max="13032" width="35.7109375" style="9" customWidth="1"/>
    <col min="13033" max="13033" width="16.5703125" style="9" customWidth="1"/>
    <col min="13034" max="13034" width="16.140625" style="9" customWidth="1"/>
    <col min="13035" max="13035" width="15.42578125" style="9" customWidth="1"/>
    <col min="13036" max="13036" width="11.140625" style="9" customWidth="1"/>
    <col min="13037" max="13037" width="9.140625" style="9" customWidth="1"/>
    <col min="13038" max="13038" width="21.85546875" style="9" customWidth="1"/>
    <col min="13039" max="13039" width="23.42578125" style="9" customWidth="1"/>
    <col min="13040" max="13040" width="20.5703125" style="9" customWidth="1"/>
    <col min="13041" max="13041" width="18.7109375" style="9" customWidth="1"/>
    <col min="13042" max="13042" width="20" style="9" customWidth="1"/>
    <col min="13043" max="13043" width="21.7109375" style="9" customWidth="1"/>
    <col min="13044" max="13044" width="23.5703125" style="9" customWidth="1"/>
    <col min="13045" max="13045" width="18.42578125" style="9" customWidth="1"/>
    <col min="13046" max="13046" width="19.85546875" style="9" customWidth="1"/>
    <col min="13047" max="13047" width="10" style="9" customWidth="1"/>
    <col min="13048" max="13048" width="21" style="9" customWidth="1"/>
    <col min="13049" max="13049" width="22" style="9" customWidth="1"/>
    <col min="13050" max="13051" width="17.28515625" style="9" customWidth="1"/>
    <col min="13052" max="13052" width="15.28515625" style="9" customWidth="1"/>
    <col min="13053" max="13053" width="19.28515625" style="9" customWidth="1"/>
    <col min="13054" max="13054" width="24.7109375" style="9" customWidth="1"/>
    <col min="13055" max="13055" width="18.85546875" style="9" customWidth="1"/>
    <col min="13056" max="13056" width="20.140625" style="9" customWidth="1"/>
    <col min="13057" max="13057" width="22.7109375" style="9" customWidth="1"/>
    <col min="13058" max="13058" width="20.5703125" style="9" customWidth="1"/>
    <col min="13059" max="13059" width="20.140625" style="9" customWidth="1"/>
    <col min="13060" max="13060" width="22" style="9" customWidth="1"/>
    <col min="13061" max="13061" width="22.28515625" style="9" customWidth="1"/>
    <col min="13062" max="13062" width="21.42578125" style="9" customWidth="1"/>
    <col min="13063" max="13064" width="22.42578125" style="9" customWidth="1"/>
    <col min="13065" max="13129" width="22.85546875" style="9" customWidth="1"/>
    <col min="13130" max="13130" width="25.140625" style="9" customWidth="1"/>
    <col min="13131" max="13281" width="6.85546875" style="9"/>
    <col min="13282" max="13282" width="3.5703125" style="9" customWidth="1"/>
    <col min="13283" max="13284" width="3.42578125" style="9" customWidth="1"/>
    <col min="13285" max="13285" width="4" style="9" customWidth="1"/>
    <col min="13286" max="13287" width="3.85546875" style="9" customWidth="1"/>
    <col min="13288" max="13288" width="35.7109375" style="9" customWidth="1"/>
    <col min="13289" max="13289" width="16.5703125" style="9" customWidth="1"/>
    <col min="13290" max="13290" width="16.140625" style="9" customWidth="1"/>
    <col min="13291" max="13291" width="15.42578125" style="9" customWidth="1"/>
    <col min="13292" max="13292" width="11.140625" style="9" customWidth="1"/>
    <col min="13293" max="13293" width="9.140625" style="9" customWidth="1"/>
    <col min="13294" max="13294" width="21.85546875" style="9" customWidth="1"/>
    <col min="13295" max="13295" width="23.42578125" style="9" customWidth="1"/>
    <col min="13296" max="13296" width="20.5703125" style="9" customWidth="1"/>
    <col min="13297" max="13297" width="18.7109375" style="9" customWidth="1"/>
    <col min="13298" max="13298" width="20" style="9" customWidth="1"/>
    <col min="13299" max="13299" width="21.7109375" style="9" customWidth="1"/>
    <col min="13300" max="13300" width="23.5703125" style="9" customWidth="1"/>
    <col min="13301" max="13301" width="18.42578125" style="9" customWidth="1"/>
    <col min="13302" max="13302" width="19.85546875" style="9" customWidth="1"/>
    <col min="13303" max="13303" width="10" style="9" customWidth="1"/>
    <col min="13304" max="13304" width="21" style="9" customWidth="1"/>
    <col min="13305" max="13305" width="22" style="9" customWidth="1"/>
    <col min="13306" max="13307" width="17.28515625" style="9" customWidth="1"/>
    <col min="13308" max="13308" width="15.28515625" style="9" customWidth="1"/>
    <col min="13309" max="13309" width="19.28515625" style="9" customWidth="1"/>
    <col min="13310" max="13310" width="24.7109375" style="9" customWidth="1"/>
    <col min="13311" max="13311" width="18.85546875" style="9" customWidth="1"/>
    <col min="13312" max="13312" width="20.140625" style="9" customWidth="1"/>
    <col min="13313" max="13313" width="22.7109375" style="9" customWidth="1"/>
    <col min="13314" max="13314" width="20.5703125" style="9" customWidth="1"/>
    <col min="13315" max="13315" width="20.140625" style="9" customWidth="1"/>
    <col min="13316" max="13316" width="22" style="9" customWidth="1"/>
    <col min="13317" max="13317" width="22.28515625" style="9" customWidth="1"/>
    <col min="13318" max="13318" width="21.42578125" style="9" customWidth="1"/>
    <col min="13319" max="13320" width="22.42578125" style="9" customWidth="1"/>
    <col min="13321" max="13385" width="22.85546875" style="9" customWidth="1"/>
    <col min="13386" max="13386" width="25.140625" style="9" customWidth="1"/>
    <col min="13387" max="13537" width="6.85546875" style="9"/>
    <col min="13538" max="13538" width="3.5703125" style="9" customWidth="1"/>
    <col min="13539" max="13540" width="3.42578125" style="9" customWidth="1"/>
    <col min="13541" max="13541" width="4" style="9" customWidth="1"/>
    <col min="13542" max="13543" width="3.85546875" style="9" customWidth="1"/>
    <col min="13544" max="13544" width="35.7109375" style="9" customWidth="1"/>
    <col min="13545" max="13545" width="16.5703125" style="9" customWidth="1"/>
    <col min="13546" max="13546" width="16.140625" style="9" customWidth="1"/>
    <col min="13547" max="13547" width="15.42578125" style="9" customWidth="1"/>
    <col min="13548" max="13548" width="11.140625" style="9" customWidth="1"/>
    <col min="13549" max="13549" width="9.140625" style="9" customWidth="1"/>
    <col min="13550" max="13550" width="21.85546875" style="9" customWidth="1"/>
    <col min="13551" max="13551" width="23.42578125" style="9" customWidth="1"/>
    <col min="13552" max="13552" width="20.5703125" style="9" customWidth="1"/>
    <col min="13553" max="13553" width="18.7109375" style="9" customWidth="1"/>
    <col min="13554" max="13554" width="20" style="9" customWidth="1"/>
    <col min="13555" max="13555" width="21.7109375" style="9" customWidth="1"/>
    <col min="13556" max="13556" width="23.5703125" style="9" customWidth="1"/>
    <col min="13557" max="13557" width="18.42578125" style="9" customWidth="1"/>
    <col min="13558" max="13558" width="19.85546875" style="9" customWidth="1"/>
    <col min="13559" max="13559" width="10" style="9" customWidth="1"/>
    <col min="13560" max="13560" width="21" style="9" customWidth="1"/>
    <col min="13561" max="13561" width="22" style="9" customWidth="1"/>
    <col min="13562" max="13563" width="17.28515625" style="9" customWidth="1"/>
    <col min="13564" max="13564" width="15.28515625" style="9" customWidth="1"/>
    <col min="13565" max="13565" width="19.28515625" style="9" customWidth="1"/>
    <col min="13566" max="13566" width="24.7109375" style="9" customWidth="1"/>
    <col min="13567" max="13567" width="18.85546875" style="9" customWidth="1"/>
    <col min="13568" max="13568" width="20.140625" style="9" customWidth="1"/>
    <col min="13569" max="13569" width="22.7109375" style="9" customWidth="1"/>
    <col min="13570" max="13570" width="20.5703125" style="9" customWidth="1"/>
    <col min="13571" max="13571" width="20.140625" style="9" customWidth="1"/>
    <col min="13572" max="13572" width="22" style="9" customWidth="1"/>
    <col min="13573" max="13573" width="22.28515625" style="9" customWidth="1"/>
    <col min="13574" max="13574" width="21.42578125" style="9" customWidth="1"/>
    <col min="13575" max="13576" width="22.42578125" style="9" customWidth="1"/>
    <col min="13577" max="13641" width="22.85546875" style="9" customWidth="1"/>
    <col min="13642" max="13642" width="25.140625" style="9" customWidth="1"/>
    <col min="13643" max="13793" width="6.85546875" style="9"/>
    <col min="13794" max="13794" width="3.5703125" style="9" customWidth="1"/>
    <col min="13795" max="13796" width="3.42578125" style="9" customWidth="1"/>
    <col min="13797" max="13797" width="4" style="9" customWidth="1"/>
    <col min="13798" max="13799" width="3.85546875" style="9" customWidth="1"/>
    <col min="13800" max="13800" width="35.7109375" style="9" customWidth="1"/>
    <col min="13801" max="13801" width="16.5703125" style="9" customWidth="1"/>
    <col min="13802" max="13802" width="16.140625" style="9" customWidth="1"/>
    <col min="13803" max="13803" width="15.42578125" style="9" customWidth="1"/>
    <col min="13804" max="13804" width="11.140625" style="9" customWidth="1"/>
    <col min="13805" max="13805" width="9.140625" style="9" customWidth="1"/>
    <col min="13806" max="13806" width="21.85546875" style="9" customWidth="1"/>
    <col min="13807" max="13807" width="23.42578125" style="9" customWidth="1"/>
    <col min="13808" max="13808" width="20.5703125" style="9" customWidth="1"/>
    <col min="13809" max="13809" width="18.7109375" style="9" customWidth="1"/>
    <col min="13810" max="13810" width="20" style="9" customWidth="1"/>
    <col min="13811" max="13811" width="21.7109375" style="9" customWidth="1"/>
    <col min="13812" max="13812" width="23.5703125" style="9" customWidth="1"/>
    <col min="13813" max="13813" width="18.42578125" style="9" customWidth="1"/>
    <col min="13814" max="13814" width="19.85546875" style="9" customWidth="1"/>
    <col min="13815" max="13815" width="10" style="9" customWidth="1"/>
    <col min="13816" max="13816" width="21" style="9" customWidth="1"/>
    <col min="13817" max="13817" width="22" style="9" customWidth="1"/>
    <col min="13818" max="13819" width="17.28515625" style="9" customWidth="1"/>
    <col min="13820" max="13820" width="15.28515625" style="9" customWidth="1"/>
    <col min="13821" max="13821" width="19.28515625" style="9" customWidth="1"/>
    <col min="13822" max="13822" width="24.7109375" style="9" customWidth="1"/>
    <col min="13823" max="13823" width="18.85546875" style="9" customWidth="1"/>
    <col min="13824" max="13824" width="20.140625" style="9" customWidth="1"/>
    <col min="13825" max="13825" width="22.7109375" style="9" customWidth="1"/>
    <col min="13826" max="13826" width="20.5703125" style="9" customWidth="1"/>
    <col min="13827" max="13827" width="20.140625" style="9" customWidth="1"/>
    <col min="13828" max="13828" width="22" style="9" customWidth="1"/>
    <col min="13829" max="13829" width="22.28515625" style="9" customWidth="1"/>
    <col min="13830" max="13830" width="21.42578125" style="9" customWidth="1"/>
    <col min="13831" max="13832" width="22.42578125" style="9" customWidth="1"/>
    <col min="13833" max="13897" width="22.85546875" style="9" customWidth="1"/>
    <col min="13898" max="13898" width="25.140625" style="9" customWidth="1"/>
    <col min="13899" max="14049" width="6.85546875" style="9"/>
    <col min="14050" max="14050" width="3.5703125" style="9" customWidth="1"/>
    <col min="14051" max="14052" width="3.42578125" style="9" customWidth="1"/>
    <col min="14053" max="14053" width="4" style="9" customWidth="1"/>
    <col min="14054" max="14055" width="3.85546875" style="9" customWidth="1"/>
    <col min="14056" max="14056" width="35.7109375" style="9" customWidth="1"/>
    <col min="14057" max="14057" width="16.5703125" style="9" customWidth="1"/>
    <col min="14058" max="14058" width="16.140625" style="9" customWidth="1"/>
    <col min="14059" max="14059" width="15.42578125" style="9" customWidth="1"/>
    <col min="14060" max="14060" width="11.140625" style="9" customWidth="1"/>
    <col min="14061" max="14061" width="9.140625" style="9" customWidth="1"/>
    <col min="14062" max="14062" width="21.85546875" style="9" customWidth="1"/>
    <col min="14063" max="14063" width="23.42578125" style="9" customWidth="1"/>
    <col min="14064" max="14064" width="20.5703125" style="9" customWidth="1"/>
    <col min="14065" max="14065" width="18.7109375" style="9" customWidth="1"/>
    <col min="14066" max="14066" width="20" style="9" customWidth="1"/>
    <col min="14067" max="14067" width="21.7109375" style="9" customWidth="1"/>
    <col min="14068" max="14068" width="23.5703125" style="9" customWidth="1"/>
    <col min="14069" max="14069" width="18.42578125" style="9" customWidth="1"/>
    <col min="14070" max="14070" width="19.85546875" style="9" customWidth="1"/>
    <col min="14071" max="14071" width="10" style="9" customWidth="1"/>
    <col min="14072" max="14072" width="21" style="9" customWidth="1"/>
    <col min="14073" max="14073" width="22" style="9" customWidth="1"/>
    <col min="14074" max="14075" width="17.28515625" style="9" customWidth="1"/>
    <col min="14076" max="14076" width="15.28515625" style="9" customWidth="1"/>
    <col min="14077" max="14077" width="19.28515625" style="9" customWidth="1"/>
    <col min="14078" max="14078" width="24.7109375" style="9" customWidth="1"/>
    <col min="14079" max="14079" width="18.85546875" style="9" customWidth="1"/>
    <col min="14080" max="14080" width="20.140625" style="9" customWidth="1"/>
    <col min="14081" max="14081" width="22.7109375" style="9" customWidth="1"/>
    <col min="14082" max="14082" width="20.5703125" style="9" customWidth="1"/>
    <col min="14083" max="14083" width="20.140625" style="9" customWidth="1"/>
    <col min="14084" max="14084" width="22" style="9" customWidth="1"/>
    <col min="14085" max="14085" width="22.28515625" style="9" customWidth="1"/>
    <col min="14086" max="14086" width="21.42578125" style="9" customWidth="1"/>
    <col min="14087" max="14088" width="22.42578125" style="9" customWidth="1"/>
    <col min="14089" max="14153" width="22.85546875" style="9" customWidth="1"/>
    <col min="14154" max="14154" width="25.140625" style="9" customWidth="1"/>
    <col min="14155" max="14305" width="6.85546875" style="9"/>
    <col min="14306" max="14306" width="3.5703125" style="9" customWidth="1"/>
    <col min="14307" max="14308" width="3.42578125" style="9" customWidth="1"/>
    <col min="14309" max="14309" width="4" style="9" customWidth="1"/>
    <col min="14310" max="14311" width="3.85546875" style="9" customWidth="1"/>
    <col min="14312" max="14312" width="35.7109375" style="9" customWidth="1"/>
    <col min="14313" max="14313" width="16.5703125" style="9" customWidth="1"/>
    <col min="14314" max="14314" width="16.140625" style="9" customWidth="1"/>
    <col min="14315" max="14315" width="15.42578125" style="9" customWidth="1"/>
    <col min="14316" max="14316" width="11.140625" style="9" customWidth="1"/>
    <col min="14317" max="14317" width="9.140625" style="9" customWidth="1"/>
    <col min="14318" max="14318" width="21.85546875" style="9" customWidth="1"/>
    <col min="14319" max="14319" width="23.42578125" style="9" customWidth="1"/>
    <col min="14320" max="14320" width="20.5703125" style="9" customWidth="1"/>
    <col min="14321" max="14321" width="18.7109375" style="9" customWidth="1"/>
    <col min="14322" max="14322" width="20" style="9" customWidth="1"/>
    <col min="14323" max="14323" width="21.7109375" style="9" customWidth="1"/>
    <col min="14324" max="14324" width="23.5703125" style="9" customWidth="1"/>
    <col min="14325" max="14325" width="18.42578125" style="9" customWidth="1"/>
    <col min="14326" max="14326" width="19.85546875" style="9" customWidth="1"/>
    <col min="14327" max="14327" width="10" style="9" customWidth="1"/>
    <col min="14328" max="14328" width="21" style="9" customWidth="1"/>
    <col min="14329" max="14329" width="22" style="9" customWidth="1"/>
    <col min="14330" max="14331" width="17.28515625" style="9" customWidth="1"/>
    <col min="14332" max="14332" width="15.28515625" style="9" customWidth="1"/>
    <col min="14333" max="14333" width="19.28515625" style="9" customWidth="1"/>
    <col min="14334" max="14334" width="24.7109375" style="9" customWidth="1"/>
    <col min="14335" max="14335" width="18.85546875" style="9" customWidth="1"/>
    <col min="14336" max="14336" width="20.140625" style="9" customWidth="1"/>
    <col min="14337" max="14337" width="22.7109375" style="9" customWidth="1"/>
    <col min="14338" max="14338" width="20.5703125" style="9" customWidth="1"/>
    <col min="14339" max="14339" width="20.140625" style="9" customWidth="1"/>
    <col min="14340" max="14340" width="22" style="9" customWidth="1"/>
    <col min="14341" max="14341" width="22.28515625" style="9" customWidth="1"/>
    <col min="14342" max="14342" width="21.42578125" style="9" customWidth="1"/>
    <col min="14343" max="14344" width="22.42578125" style="9" customWidth="1"/>
    <col min="14345" max="14409" width="22.85546875" style="9" customWidth="1"/>
    <col min="14410" max="14410" width="25.140625" style="9" customWidth="1"/>
    <col min="14411" max="14561" width="6.85546875" style="9"/>
    <col min="14562" max="14562" width="3.5703125" style="9" customWidth="1"/>
    <col min="14563" max="14564" width="3.42578125" style="9" customWidth="1"/>
    <col min="14565" max="14565" width="4" style="9" customWidth="1"/>
    <col min="14566" max="14567" width="3.85546875" style="9" customWidth="1"/>
    <col min="14568" max="14568" width="35.7109375" style="9" customWidth="1"/>
    <col min="14569" max="14569" width="16.5703125" style="9" customWidth="1"/>
    <col min="14570" max="14570" width="16.140625" style="9" customWidth="1"/>
    <col min="14571" max="14571" width="15.42578125" style="9" customWidth="1"/>
    <col min="14572" max="14572" width="11.140625" style="9" customWidth="1"/>
    <col min="14573" max="14573" width="9.140625" style="9" customWidth="1"/>
    <col min="14574" max="14574" width="21.85546875" style="9" customWidth="1"/>
    <col min="14575" max="14575" width="23.42578125" style="9" customWidth="1"/>
    <col min="14576" max="14576" width="20.5703125" style="9" customWidth="1"/>
    <col min="14577" max="14577" width="18.7109375" style="9" customWidth="1"/>
    <col min="14578" max="14578" width="20" style="9" customWidth="1"/>
    <col min="14579" max="14579" width="21.7109375" style="9" customWidth="1"/>
    <col min="14580" max="14580" width="23.5703125" style="9" customWidth="1"/>
    <col min="14581" max="14581" width="18.42578125" style="9" customWidth="1"/>
    <col min="14582" max="14582" width="19.85546875" style="9" customWidth="1"/>
    <col min="14583" max="14583" width="10" style="9" customWidth="1"/>
    <col min="14584" max="14584" width="21" style="9" customWidth="1"/>
    <col min="14585" max="14585" width="22" style="9" customWidth="1"/>
    <col min="14586" max="14587" width="17.28515625" style="9" customWidth="1"/>
    <col min="14588" max="14588" width="15.28515625" style="9" customWidth="1"/>
    <col min="14589" max="14589" width="19.28515625" style="9" customWidth="1"/>
    <col min="14590" max="14590" width="24.7109375" style="9" customWidth="1"/>
    <col min="14591" max="14591" width="18.85546875" style="9" customWidth="1"/>
    <col min="14592" max="14592" width="20.140625" style="9" customWidth="1"/>
    <col min="14593" max="14593" width="22.7109375" style="9" customWidth="1"/>
    <col min="14594" max="14594" width="20.5703125" style="9" customWidth="1"/>
    <col min="14595" max="14595" width="20.140625" style="9" customWidth="1"/>
    <col min="14596" max="14596" width="22" style="9" customWidth="1"/>
    <col min="14597" max="14597" width="22.28515625" style="9" customWidth="1"/>
    <col min="14598" max="14598" width="21.42578125" style="9" customWidth="1"/>
    <col min="14599" max="14600" width="22.42578125" style="9" customWidth="1"/>
    <col min="14601" max="14665" width="22.85546875" style="9" customWidth="1"/>
    <col min="14666" max="14666" width="25.140625" style="9" customWidth="1"/>
    <col min="14667" max="14817" width="6.85546875" style="9"/>
    <col min="14818" max="14818" width="3.5703125" style="9" customWidth="1"/>
    <col min="14819" max="14820" width="3.42578125" style="9" customWidth="1"/>
    <col min="14821" max="14821" width="4" style="9" customWidth="1"/>
    <col min="14822" max="14823" width="3.85546875" style="9" customWidth="1"/>
    <col min="14824" max="14824" width="35.7109375" style="9" customWidth="1"/>
    <col min="14825" max="14825" width="16.5703125" style="9" customWidth="1"/>
    <col min="14826" max="14826" width="16.140625" style="9" customWidth="1"/>
    <col min="14827" max="14827" width="15.42578125" style="9" customWidth="1"/>
    <col min="14828" max="14828" width="11.140625" style="9" customWidth="1"/>
    <col min="14829" max="14829" width="9.140625" style="9" customWidth="1"/>
    <col min="14830" max="14830" width="21.85546875" style="9" customWidth="1"/>
    <col min="14831" max="14831" width="23.42578125" style="9" customWidth="1"/>
    <col min="14832" max="14832" width="20.5703125" style="9" customWidth="1"/>
    <col min="14833" max="14833" width="18.7109375" style="9" customWidth="1"/>
    <col min="14834" max="14834" width="20" style="9" customWidth="1"/>
    <col min="14835" max="14835" width="21.7109375" style="9" customWidth="1"/>
    <col min="14836" max="14836" width="23.5703125" style="9" customWidth="1"/>
    <col min="14837" max="14837" width="18.42578125" style="9" customWidth="1"/>
    <col min="14838" max="14838" width="19.85546875" style="9" customWidth="1"/>
    <col min="14839" max="14839" width="10" style="9" customWidth="1"/>
    <col min="14840" max="14840" width="21" style="9" customWidth="1"/>
    <col min="14841" max="14841" width="22" style="9" customWidth="1"/>
    <col min="14842" max="14843" width="17.28515625" style="9" customWidth="1"/>
    <col min="14844" max="14844" width="15.28515625" style="9" customWidth="1"/>
    <col min="14845" max="14845" width="19.28515625" style="9" customWidth="1"/>
    <col min="14846" max="14846" width="24.7109375" style="9" customWidth="1"/>
    <col min="14847" max="14847" width="18.85546875" style="9" customWidth="1"/>
    <col min="14848" max="14848" width="20.140625" style="9" customWidth="1"/>
    <col min="14849" max="14849" width="22.7109375" style="9" customWidth="1"/>
    <col min="14850" max="14850" width="20.5703125" style="9" customWidth="1"/>
    <col min="14851" max="14851" width="20.140625" style="9" customWidth="1"/>
    <col min="14852" max="14852" width="22" style="9" customWidth="1"/>
    <col min="14853" max="14853" width="22.28515625" style="9" customWidth="1"/>
    <col min="14854" max="14854" width="21.42578125" style="9" customWidth="1"/>
    <col min="14855" max="14856" width="22.42578125" style="9" customWidth="1"/>
    <col min="14857" max="14921" width="22.85546875" style="9" customWidth="1"/>
    <col min="14922" max="14922" width="25.140625" style="9" customWidth="1"/>
    <col min="14923" max="15073" width="6.85546875" style="9"/>
    <col min="15074" max="15074" width="3.5703125" style="9" customWidth="1"/>
    <col min="15075" max="15076" width="3.42578125" style="9" customWidth="1"/>
    <col min="15077" max="15077" width="4" style="9" customWidth="1"/>
    <col min="15078" max="15079" width="3.85546875" style="9" customWidth="1"/>
    <col min="15080" max="15080" width="35.7109375" style="9" customWidth="1"/>
    <col min="15081" max="15081" width="16.5703125" style="9" customWidth="1"/>
    <col min="15082" max="15082" width="16.140625" style="9" customWidth="1"/>
    <col min="15083" max="15083" width="15.42578125" style="9" customWidth="1"/>
    <col min="15084" max="15084" width="11.140625" style="9" customWidth="1"/>
    <col min="15085" max="15085" width="9.140625" style="9" customWidth="1"/>
    <col min="15086" max="15086" width="21.85546875" style="9" customWidth="1"/>
    <col min="15087" max="15087" width="23.42578125" style="9" customWidth="1"/>
    <col min="15088" max="15088" width="20.5703125" style="9" customWidth="1"/>
    <col min="15089" max="15089" width="18.7109375" style="9" customWidth="1"/>
    <col min="15090" max="15090" width="20" style="9" customWidth="1"/>
    <col min="15091" max="15091" width="21.7109375" style="9" customWidth="1"/>
    <col min="15092" max="15092" width="23.5703125" style="9" customWidth="1"/>
    <col min="15093" max="15093" width="18.42578125" style="9" customWidth="1"/>
    <col min="15094" max="15094" width="19.85546875" style="9" customWidth="1"/>
    <col min="15095" max="15095" width="10" style="9" customWidth="1"/>
    <col min="15096" max="15096" width="21" style="9" customWidth="1"/>
    <col min="15097" max="15097" width="22" style="9" customWidth="1"/>
    <col min="15098" max="15099" width="17.28515625" style="9" customWidth="1"/>
    <col min="15100" max="15100" width="15.28515625" style="9" customWidth="1"/>
    <col min="15101" max="15101" width="19.28515625" style="9" customWidth="1"/>
    <col min="15102" max="15102" width="24.7109375" style="9" customWidth="1"/>
    <col min="15103" max="15103" width="18.85546875" style="9" customWidth="1"/>
    <col min="15104" max="15104" width="20.140625" style="9" customWidth="1"/>
    <col min="15105" max="15105" width="22.7109375" style="9" customWidth="1"/>
    <col min="15106" max="15106" width="20.5703125" style="9" customWidth="1"/>
    <col min="15107" max="15107" width="20.140625" style="9" customWidth="1"/>
    <col min="15108" max="15108" width="22" style="9" customWidth="1"/>
    <col min="15109" max="15109" width="22.28515625" style="9" customWidth="1"/>
    <col min="15110" max="15110" width="21.42578125" style="9" customWidth="1"/>
    <col min="15111" max="15112" width="22.42578125" style="9" customWidth="1"/>
    <col min="15113" max="15177" width="22.85546875" style="9" customWidth="1"/>
    <col min="15178" max="15178" width="25.140625" style="9" customWidth="1"/>
    <col min="15179" max="15329" width="6.85546875" style="9"/>
    <col min="15330" max="15330" width="3.5703125" style="9" customWidth="1"/>
    <col min="15331" max="15332" width="3.42578125" style="9" customWidth="1"/>
    <col min="15333" max="15333" width="4" style="9" customWidth="1"/>
    <col min="15334" max="15335" width="3.85546875" style="9" customWidth="1"/>
    <col min="15336" max="15336" width="35.7109375" style="9" customWidth="1"/>
    <col min="15337" max="15337" width="16.5703125" style="9" customWidth="1"/>
    <col min="15338" max="15338" width="16.140625" style="9" customWidth="1"/>
    <col min="15339" max="15339" width="15.42578125" style="9" customWidth="1"/>
    <col min="15340" max="15340" width="11.140625" style="9" customWidth="1"/>
    <col min="15341" max="15341" width="9.140625" style="9" customWidth="1"/>
    <col min="15342" max="15342" width="21.85546875" style="9" customWidth="1"/>
    <col min="15343" max="15343" width="23.42578125" style="9" customWidth="1"/>
    <col min="15344" max="15344" width="20.5703125" style="9" customWidth="1"/>
    <col min="15345" max="15345" width="18.7109375" style="9" customWidth="1"/>
    <col min="15346" max="15346" width="20" style="9" customWidth="1"/>
    <col min="15347" max="15347" width="21.7109375" style="9" customWidth="1"/>
    <col min="15348" max="15348" width="23.5703125" style="9" customWidth="1"/>
    <col min="15349" max="15349" width="18.42578125" style="9" customWidth="1"/>
    <col min="15350" max="15350" width="19.85546875" style="9" customWidth="1"/>
    <col min="15351" max="15351" width="10" style="9" customWidth="1"/>
    <col min="15352" max="15352" width="21" style="9" customWidth="1"/>
    <col min="15353" max="15353" width="22" style="9" customWidth="1"/>
    <col min="15354" max="15355" width="17.28515625" style="9" customWidth="1"/>
    <col min="15356" max="15356" width="15.28515625" style="9" customWidth="1"/>
    <col min="15357" max="15357" width="19.28515625" style="9" customWidth="1"/>
    <col min="15358" max="15358" width="24.7109375" style="9" customWidth="1"/>
    <col min="15359" max="15359" width="18.85546875" style="9" customWidth="1"/>
    <col min="15360" max="15360" width="20.140625" style="9" customWidth="1"/>
    <col min="15361" max="15361" width="22.7109375" style="9" customWidth="1"/>
    <col min="15362" max="15362" width="20.5703125" style="9" customWidth="1"/>
    <col min="15363" max="15363" width="20.140625" style="9" customWidth="1"/>
    <col min="15364" max="15364" width="22" style="9" customWidth="1"/>
    <col min="15365" max="15365" width="22.28515625" style="9" customWidth="1"/>
    <col min="15366" max="15366" width="21.42578125" style="9" customWidth="1"/>
    <col min="15367" max="15368" width="22.42578125" style="9" customWidth="1"/>
    <col min="15369" max="15433" width="22.85546875" style="9" customWidth="1"/>
    <col min="15434" max="15434" width="25.140625" style="9" customWidth="1"/>
    <col min="15435" max="15585" width="6.85546875" style="9"/>
    <col min="15586" max="15586" width="3.5703125" style="9" customWidth="1"/>
    <col min="15587" max="15588" width="3.42578125" style="9" customWidth="1"/>
    <col min="15589" max="15589" width="4" style="9" customWidth="1"/>
    <col min="15590" max="15591" width="3.85546875" style="9" customWidth="1"/>
    <col min="15592" max="15592" width="35.7109375" style="9" customWidth="1"/>
    <col min="15593" max="15593" width="16.5703125" style="9" customWidth="1"/>
    <col min="15594" max="15594" width="16.140625" style="9" customWidth="1"/>
    <col min="15595" max="15595" width="15.42578125" style="9" customWidth="1"/>
    <col min="15596" max="15596" width="11.140625" style="9" customWidth="1"/>
    <col min="15597" max="15597" width="9.140625" style="9" customWidth="1"/>
    <col min="15598" max="15598" width="21.85546875" style="9" customWidth="1"/>
    <col min="15599" max="15599" width="23.42578125" style="9" customWidth="1"/>
    <col min="15600" max="15600" width="20.5703125" style="9" customWidth="1"/>
    <col min="15601" max="15601" width="18.7109375" style="9" customWidth="1"/>
    <col min="15602" max="15602" width="20" style="9" customWidth="1"/>
    <col min="15603" max="15603" width="21.7109375" style="9" customWidth="1"/>
    <col min="15604" max="15604" width="23.5703125" style="9" customWidth="1"/>
    <col min="15605" max="15605" width="18.42578125" style="9" customWidth="1"/>
    <col min="15606" max="15606" width="19.85546875" style="9" customWidth="1"/>
    <col min="15607" max="15607" width="10" style="9" customWidth="1"/>
    <col min="15608" max="15608" width="21" style="9" customWidth="1"/>
    <col min="15609" max="15609" width="22" style="9" customWidth="1"/>
    <col min="15610" max="15611" width="17.28515625" style="9" customWidth="1"/>
    <col min="15612" max="15612" width="15.28515625" style="9" customWidth="1"/>
    <col min="15613" max="15613" width="19.28515625" style="9" customWidth="1"/>
    <col min="15614" max="15614" width="24.7109375" style="9" customWidth="1"/>
    <col min="15615" max="15615" width="18.85546875" style="9" customWidth="1"/>
    <col min="15616" max="15616" width="20.140625" style="9" customWidth="1"/>
    <col min="15617" max="15617" width="22.7109375" style="9" customWidth="1"/>
    <col min="15618" max="15618" width="20.5703125" style="9" customWidth="1"/>
    <col min="15619" max="15619" width="20.140625" style="9" customWidth="1"/>
    <col min="15620" max="15620" width="22" style="9" customWidth="1"/>
    <col min="15621" max="15621" width="22.28515625" style="9" customWidth="1"/>
    <col min="15622" max="15622" width="21.42578125" style="9" customWidth="1"/>
    <col min="15623" max="15624" width="22.42578125" style="9" customWidth="1"/>
    <col min="15625" max="15689" width="22.85546875" style="9" customWidth="1"/>
    <col min="15690" max="15690" width="25.140625" style="9" customWidth="1"/>
    <col min="15691" max="15841" width="6.85546875" style="9"/>
    <col min="15842" max="15842" width="3.5703125" style="9" customWidth="1"/>
    <col min="15843" max="15844" width="3.42578125" style="9" customWidth="1"/>
    <col min="15845" max="15845" width="4" style="9" customWidth="1"/>
    <col min="15846" max="15847" width="3.85546875" style="9" customWidth="1"/>
    <col min="15848" max="15848" width="35.7109375" style="9" customWidth="1"/>
    <col min="15849" max="15849" width="16.5703125" style="9" customWidth="1"/>
    <col min="15850" max="15850" width="16.140625" style="9" customWidth="1"/>
    <col min="15851" max="15851" width="15.42578125" style="9" customWidth="1"/>
    <col min="15852" max="15852" width="11.140625" style="9" customWidth="1"/>
    <col min="15853" max="15853" width="9.140625" style="9" customWidth="1"/>
    <col min="15854" max="15854" width="21.85546875" style="9" customWidth="1"/>
    <col min="15855" max="15855" width="23.42578125" style="9" customWidth="1"/>
    <col min="15856" max="15856" width="20.5703125" style="9" customWidth="1"/>
    <col min="15857" max="15857" width="18.7109375" style="9" customWidth="1"/>
    <col min="15858" max="15858" width="20" style="9" customWidth="1"/>
    <col min="15859" max="15859" width="21.7109375" style="9" customWidth="1"/>
    <col min="15860" max="15860" width="23.5703125" style="9" customWidth="1"/>
    <col min="15861" max="15861" width="18.42578125" style="9" customWidth="1"/>
    <col min="15862" max="15862" width="19.85546875" style="9" customWidth="1"/>
    <col min="15863" max="15863" width="10" style="9" customWidth="1"/>
    <col min="15864" max="15864" width="21" style="9" customWidth="1"/>
    <col min="15865" max="15865" width="22" style="9" customWidth="1"/>
    <col min="15866" max="15867" width="17.28515625" style="9" customWidth="1"/>
    <col min="15868" max="15868" width="15.28515625" style="9" customWidth="1"/>
    <col min="15869" max="15869" width="19.28515625" style="9" customWidth="1"/>
    <col min="15870" max="15870" width="24.7109375" style="9" customWidth="1"/>
    <col min="15871" max="15871" width="18.85546875" style="9" customWidth="1"/>
    <col min="15872" max="15872" width="20.140625" style="9" customWidth="1"/>
    <col min="15873" max="15873" width="22.7109375" style="9" customWidth="1"/>
    <col min="15874" max="15874" width="20.5703125" style="9" customWidth="1"/>
    <col min="15875" max="15875" width="20.140625" style="9" customWidth="1"/>
    <col min="15876" max="15876" width="22" style="9" customWidth="1"/>
    <col min="15877" max="15877" width="22.28515625" style="9" customWidth="1"/>
    <col min="15878" max="15878" width="21.42578125" style="9" customWidth="1"/>
    <col min="15879" max="15880" width="22.42578125" style="9" customWidth="1"/>
    <col min="15881" max="15945" width="22.85546875" style="9" customWidth="1"/>
    <col min="15946" max="15946" width="25.140625" style="9" customWidth="1"/>
    <col min="15947" max="16097" width="6.85546875" style="9"/>
    <col min="16098" max="16098" width="3.5703125" style="9" customWidth="1"/>
    <col min="16099" max="16100" width="3.42578125" style="9" customWidth="1"/>
    <col min="16101" max="16101" width="4" style="9" customWidth="1"/>
    <col min="16102" max="16103" width="3.85546875" style="9" customWidth="1"/>
    <col min="16104" max="16104" width="35.7109375" style="9" customWidth="1"/>
    <col min="16105" max="16105" width="16.5703125" style="9" customWidth="1"/>
    <col min="16106" max="16106" width="16.140625" style="9" customWidth="1"/>
    <col min="16107" max="16107" width="15.42578125" style="9" customWidth="1"/>
    <col min="16108" max="16108" width="11.140625" style="9" customWidth="1"/>
    <col min="16109" max="16109" width="9.140625" style="9" customWidth="1"/>
    <col min="16110" max="16110" width="21.85546875" style="9" customWidth="1"/>
    <col min="16111" max="16111" width="23.42578125" style="9" customWidth="1"/>
    <col min="16112" max="16112" width="20.5703125" style="9" customWidth="1"/>
    <col min="16113" max="16113" width="18.7109375" style="9" customWidth="1"/>
    <col min="16114" max="16114" width="20" style="9" customWidth="1"/>
    <col min="16115" max="16115" width="21.7109375" style="9" customWidth="1"/>
    <col min="16116" max="16116" width="23.5703125" style="9" customWidth="1"/>
    <col min="16117" max="16117" width="18.42578125" style="9" customWidth="1"/>
    <col min="16118" max="16118" width="19.85546875" style="9" customWidth="1"/>
    <col min="16119" max="16119" width="10" style="9" customWidth="1"/>
    <col min="16120" max="16120" width="21" style="9" customWidth="1"/>
    <col min="16121" max="16121" width="22" style="9" customWidth="1"/>
    <col min="16122" max="16123" width="17.28515625" style="9" customWidth="1"/>
    <col min="16124" max="16124" width="15.28515625" style="9" customWidth="1"/>
    <col min="16125" max="16125" width="19.28515625" style="9" customWidth="1"/>
    <col min="16126" max="16126" width="24.7109375" style="9" customWidth="1"/>
    <col min="16127" max="16127" width="18.85546875" style="9" customWidth="1"/>
    <col min="16128" max="16128" width="20.140625" style="9" customWidth="1"/>
    <col min="16129" max="16129" width="22.7109375" style="9" customWidth="1"/>
    <col min="16130" max="16130" width="20.5703125" style="9" customWidth="1"/>
    <col min="16131" max="16131" width="20.140625" style="9" customWidth="1"/>
    <col min="16132" max="16132" width="22" style="9" customWidth="1"/>
    <col min="16133" max="16133" width="22.28515625" style="9" customWidth="1"/>
    <col min="16134" max="16134" width="21.42578125" style="9" customWidth="1"/>
    <col min="16135" max="16136" width="22.42578125" style="9" customWidth="1"/>
    <col min="16137" max="16201" width="22.85546875" style="9" customWidth="1"/>
    <col min="16202" max="16202" width="25.140625" style="9" customWidth="1"/>
    <col min="16203" max="16384" width="6.85546875" style="9"/>
  </cols>
  <sheetData>
    <row r="1" spans="1:74" ht="18.75" customHeight="1">
      <c r="A1" s="1"/>
      <c r="B1" s="1"/>
      <c r="C1" s="1"/>
      <c r="D1" s="1"/>
      <c r="E1" s="2"/>
      <c r="F1" s="3"/>
      <c r="G1" s="3"/>
      <c r="H1" s="3"/>
      <c r="I1" s="2"/>
      <c r="J1" s="4"/>
      <c r="K1" s="4"/>
      <c r="L1" s="4"/>
      <c r="M1" s="4"/>
      <c r="N1" s="4"/>
      <c r="O1" s="5"/>
      <c r="P1" s="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7"/>
      <c r="BP1" s="7"/>
      <c r="BQ1" s="7"/>
      <c r="BR1" s="7"/>
      <c r="BS1" s="7"/>
      <c r="BT1" s="7"/>
      <c r="BU1" s="7"/>
      <c r="BV1" s="8"/>
    </row>
    <row r="2" spans="1:74" ht="17.100000000000001" customHeight="1">
      <c r="A2" s="10"/>
      <c r="B2" s="10"/>
      <c r="C2" s="10"/>
      <c r="D2" s="10"/>
      <c r="E2" s="11"/>
      <c r="F2" s="11"/>
      <c r="G2" s="11"/>
      <c r="H2" s="11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8"/>
    </row>
    <row r="3" spans="1:74" ht="17.100000000000001" customHeight="1">
      <c r="A3" s="10"/>
      <c r="B3" s="10"/>
      <c r="C3" s="10"/>
      <c r="D3" s="10"/>
      <c r="E3" s="11"/>
      <c r="F3" s="11"/>
      <c r="G3" s="11"/>
      <c r="H3" s="11"/>
      <c r="I3" s="12"/>
    </row>
    <row r="4" spans="1:74" ht="17.100000000000001" customHeight="1">
      <c r="A4" s="10"/>
      <c r="B4" s="10"/>
      <c r="C4" s="10"/>
      <c r="D4" s="10"/>
      <c r="E4" s="14"/>
      <c r="F4" s="14"/>
      <c r="G4" s="14"/>
      <c r="H4" s="14"/>
      <c r="I4" s="14"/>
    </row>
    <row r="5" spans="1:74" ht="17.100000000000001" customHeight="1">
      <c r="A5" s="15"/>
      <c r="B5" s="15"/>
      <c r="C5" s="15"/>
      <c r="D5" s="15"/>
      <c r="E5" s="16"/>
      <c r="F5" s="16"/>
      <c r="G5" s="16"/>
      <c r="H5" s="16"/>
      <c r="I5" s="17"/>
    </row>
    <row r="6" spans="1:74" ht="17.100000000000001" customHeight="1">
      <c r="A6" s="15"/>
      <c r="B6" s="15"/>
      <c r="C6" s="15"/>
      <c r="D6" s="15"/>
      <c r="E6" s="16"/>
      <c r="F6" s="16"/>
      <c r="G6" s="16"/>
      <c r="H6" s="16"/>
      <c r="I6" s="17"/>
    </row>
    <row r="7" spans="1:74" ht="18.75" customHeight="1">
      <c r="A7" s="18" t="s">
        <v>0</v>
      </c>
      <c r="B7" s="18"/>
      <c r="C7" s="18"/>
      <c r="D7" s="18"/>
      <c r="E7" s="18"/>
      <c r="F7" s="18"/>
      <c r="G7" s="18"/>
      <c r="H7" s="18"/>
      <c r="I7" s="18"/>
    </row>
    <row r="8" spans="1:74" ht="18.75" customHeight="1">
      <c r="A8" s="18" t="s">
        <v>1</v>
      </c>
      <c r="B8" s="18"/>
      <c r="C8" s="18"/>
      <c r="D8" s="18"/>
      <c r="E8" s="18"/>
      <c r="F8" s="18"/>
      <c r="G8" s="18"/>
      <c r="H8" s="18"/>
      <c r="I8" s="18"/>
    </row>
    <row r="9" spans="1:74" ht="18.75" customHeight="1">
      <c r="A9" s="18" t="s">
        <v>2</v>
      </c>
      <c r="B9" s="18"/>
      <c r="C9" s="18"/>
      <c r="D9" s="18"/>
      <c r="E9" s="18"/>
      <c r="F9" s="18"/>
      <c r="G9" s="18"/>
      <c r="H9" s="18"/>
      <c r="I9" s="18"/>
    </row>
    <row r="10" spans="1:74" ht="18.7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74" ht="20.100000000000001" customHeight="1">
      <c r="A11" s="15"/>
      <c r="B11" s="15"/>
      <c r="C11" s="15"/>
      <c r="D11" s="15"/>
      <c r="E11" s="16"/>
      <c r="F11" s="16"/>
      <c r="G11" s="16"/>
      <c r="H11" s="16"/>
      <c r="I11" s="20"/>
    </row>
    <row r="12" spans="1:74" ht="46.5" customHeight="1">
      <c r="A12" s="21" t="s">
        <v>3</v>
      </c>
      <c r="B12" s="21"/>
      <c r="C12" s="21"/>
      <c r="D12" s="21"/>
      <c r="E12" s="22" t="s">
        <v>4</v>
      </c>
      <c r="F12" s="22" t="s">
        <v>5</v>
      </c>
      <c r="G12" s="22" t="s">
        <v>6</v>
      </c>
      <c r="H12" s="22" t="s">
        <v>7</v>
      </c>
      <c r="I12" s="22" t="s">
        <v>8</v>
      </c>
    </row>
    <row r="13" spans="1:74" ht="21.75" customHeight="1">
      <c r="A13" s="21" t="s">
        <v>9</v>
      </c>
      <c r="B13" s="21"/>
      <c r="C13" s="21"/>
      <c r="D13" s="21"/>
      <c r="E13" s="22" t="s">
        <v>10</v>
      </c>
      <c r="F13" s="22">
        <v>3</v>
      </c>
      <c r="G13" s="22">
        <v>4</v>
      </c>
      <c r="H13" s="22">
        <v>5</v>
      </c>
      <c r="I13" s="22">
        <v>6</v>
      </c>
    </row>
    <row r="14" spans="1:74" s="28" customFormat="1" ht="36" customHeight="1">
      <c r="A14" s="23">
        <v>1</v>
      </c>
      <c r="B14" s="23"/>
      <c r="C14" s="23"/>
      <c r="D14" s="23"/>
      <c r="E14" s="24" t="s">
        <v>11</v>
      </c>
      <c r="F14" s="25">
        <f>F15+F21+F35</f>
        <v>2706676700</v>
      </c>
      <c r="G14" s="25">
        <f>G15+G21+G35</f>
        <v>2639311327.9099998</v>
      </c>
      <c r="H14" s="26">
        <f t="shared" ref="H14:H19" si="0">F14-G14</f>
        <v>67365372.090000153</v>
      </c>
      <c r="I14" s="27">
        <f>G14/F14*100</f>
        <v>97.511140798973145</v>
      </c>
      <c r="K14" s="29">
        <f>G14-2366422831.49</f>
        <v>272888496.42000008</v>
      </c>
    </row>
    <row r="15" spans="1:74" s="28" customFormat="1" ht="24.75" customHeight="1">
      <c r="A15" s="30">
        <v>1</v>
      </c>
      <c r="B15" s="30">
        <v>1</v>
      </c>
      <c r="C15" s="30"/>
      <c r="D15" s="30"/>
      <c r="E15" s="31" t="s">
        <v>12</v>
      </c>
      <c r="F15" s="32">
        <f>F16</f>
        <v>23000000</v>
      </c>
      <c r="G15" s="32">
        <f>G16</f>
        <v>25081000</v>
      </c>
      <c r="H15" s="33">
        <f t="shared" si="0"/>
        <v>-2081000</v>
      </c>
      <c r="I15" s="34">
        <f>G15/F15*100</f>
        <v>109.04782608695652</v>
      </c>
      <c r="J15" s="29"/>
    </row>
    <row r="16" spans="1:74" s="37" customFormat="1" ht="24.95" customHeight="1">
      <c r="A16" s="35">
        <v>1</v>
      </c>
      <c r="B16" s="35">
        <v>1</v>
      </c>
      <c r="C16" s="35">
        <v>1</v>
      </c>
      <c r="D16" s="35"/>
      <c r="E16" s="36" t="s">
        <v>13</v>
      </c>
      <c r="F16" s="26">
        <f>'[1]Table 1'!D6</f>
        <v>23000000</v>
      </c>
      <c r="G16" s="26">
        <f>'[1]Table 1'!E6</f>
        <v>25081000</v>
      </c>
      <c r="H16" s="26">
        <f t="shared" si="0"/>
        <v>-2081000</v>
      </c>
      <c r="I16" s="27">
        <f>G16/F16*100</f>
        <v>109.04782608695652</v>
      </c>
    </row>
    <row r="17" spans="1:10" s="37" customFormat="1" ht="24.95" customHeight="1">
      <c r="A17" s="35">
        <v>1</v>
      </c>
      <c r="B17" s="35">
        <v>1</v>
      </c>
      <c r="C17" s="35">
        <v>2</v>
      </c>
      <c r="D17" s="35"/>
      <c r="E17" s="36" t="s">
        <v>14</v>
      </c>
      <c r="F17" s="26">
        <v>0</v>
      </c>
      <c r="G17" s="26">
        <v>0</v>
      </c>
      <c r="H17" s="26">
        <f t="shared" si="0"/>
        <v>0</v>
      </c>
      <c r="I17" s="27">
        <v>0</v>
      </c>
    </row>
    <row r="18" spans="1:10" s="37" customFormat="1" ht="32.25" customHeight="1">
      <c r="A18" s="35">
        <v>1</v>
      </c>
      <c r="B18" s="35">
        <v>1</v>
      </c>
      <c r="C18" s="35">
        <v>3</v>
      </c>
      <c r="D18" s="35"/>
      <c r="E18" s="36" t="s">
        <v>15</v>
      </c>
      <c r="F18" s="26">
        <v>0</v>
      </c>
      <c r="G18" s="26">
        <v>0</v>
      </c>
      <c r="H18" s="26">
        <f t="shared" si="0"/>
        <v>0</v>
      </c>
      <c r="I18" s="27">
        <v>0</v>
      </c>
    </row>
    <row r="19" spans="1:10" s="37" customFormat="1" ht="24.95" customHeight="1">
      <c r="A19" s="35">
        <v>1</v>
      </c>
      <c r="B19" s="35">
        <v>1</v>
      </c>
      <c r="C19" s="35">
        <v>4</v>
      </c>
      <c r="D19" s="35"/>
      <c r="E19" s="36" t="s">
        <v>16</v>
      </c>
      <c r="F19" s="26">
        <v>0</v>
      </c>
      <c r="G19" s="26">
        <v>0</v>
      </c>
      <c r="H19" s="26">
        <f t="shared" si="0"/>
        <v>0</v>
      </c>
      <c r="I19" s="27">
        <v>0</v>
      </c>
    </row>
    <row r="20" spans="1:10" s="37" customFormat="1" ht="20.100000000000001" customHeight="1">
      <c r="A20" s="35"/>
      <c r="B20" s="35"/>
      <c r="C20" s="35"/>
      <c r="D20" s="35"/>
      <c r="E20" s="36"/>
      <c r="F20" s="26"/>
      <c r="G20" s="26"/>
      <c r="H20" s="26"/>
      <c r="I20" s="27"/>
    </row>
    <row r="21" spans="1:10" s="28" customFormat="1" ht="24.75" customHeight="1">
      <c r="A21" s="38">
        <v>1</v>
      </c>
      <c r="B21" s="38">
        <v>2</v>
      </c>
      <c r="C21" s="38"/>
      <c r="D21" s="38"/>
      <c r="E21" s="39" t="s">
        <v>17</v>
      </c>
      <c r="F21" s="40">
        <f>F22+F25+F28+F31</f>
        <v>2679976700</v>
      </c>
      <c r="G21" s="40">
        <f>G22+G25+G28+G31</f>
        <v>2608584900</v>
      </c>
      <c r="H21" s="26">
        <f t="shared" ref="H21:H29" si="1">F21-G21</f>
        <v>71391800</v>
      </c>
      <c r="I21" s="27">
        <f>G21/F21*100</f>
        <v>97.336103705677729</v>
      </c>
      <c r="J21" s="29">
        <f>G25-20622000</f>
        <v>109228900</v>
      </c>
    </row>
    <row r="22" spans="1:10" s="37" customFormat="1" ht="24.95" customHeight="1">
      <c r="A22" s="35">
        <v>1</v>
      </c>
      <c r="B22" s="35">
        <v>2</v>
      </c>
      <c r="C22" s="35">
        <v>1</v>
      </c>
      <c r="D22" s="35"/>
      <c r="E22" s="41" t="s">
        <v>18</v>
      </c>
      <c r="F22" s="42">
        <f>F23</f>
        <v>1097513000</v>
      </c>
      <c r="G22" s="25">
        <f>G23</f>
        <v>1097513000</v>
      </c>
      <c r="H22" s="26">
        <f t="shared" si="1"/>
        <v>0</v>
      </c>
      <c r="I22" s="27">
        <f>G22/F22*100</f>
        <v>100</v>
      </c>
    </row>
    <row r="23" spans="1:10" s="37" customFormat="1" ht="24.95" customHeight="1">
      <c r="A23" s="35">
        <v>1</v>
      </c>
      <c r="B23" s="35">
        <v>2</v>
      </c>
      <c r="C23" s="35">
        <v>1</v>
      </c>
      <c r="D23" s="35">
        <v>1</v>
      </c>
      <c r="E23" s="36" t="s">
        <v>18</v>
      </c>
      <c r="F23" s="43">
        <f>'[1]Table 1'!D10</f>
        <v>1097513000</v>
      </c>
      <c r="G23" s="43">
        <f>F23</f>
        <v>1097513000</v>
      </c>
      <c r="H23" s="26">
        <f t="shared" si="1"/>
        <v>0</v>
      </c>
      <c r="I23" s="27">
        <f>G23/F23*100</f>
        <v>100</v>
      </c>
    </row>
    <row r="24" spans="1:10" s="37" customFormat="1" ht="12.75" customHeight="1">
      <c r="A24" s="35"/>
      <c r="B24" s="35"/>
      <c r="C24" s="35"/>
      <c r="D24" s="35"/>
      <c r="E24" s="36"/>
      <c r="F24" s="44"/>
      <c r="G24" s="26"/>
      <c r="H24" s="26"/>
      <c r="I24" s="27"/>
    </row>
    <row r="25" spans="1:10" s="37" customFormat="1" ht="33.75" customHeight="1">
      <c r="A25" s="35">
        <v>1</v>
      </c>
      <c r="B25" s="35">
        <v>2</v>
      </c>
      <c r="C25" s="35">
        <v>2</v>
      </c>
      <c r="D25" s="35"/>
      <c r="E25" s="45" t="s">
        <v>19</v>
      </c>
      <c r="F25" s="42">
        <f>F26</f>
        <v>201242700</v>
      </c>
      <c r="G25" s="25">
        <f>SUM(G26:G26)</f>
        <v>129850900</v>
      </c>
      <c r="H25" s="26">
        <f t="shared" si="1"/>
        <v>71391800</v>
      </c>
      <c r="I25" s="27">
        <f>G25/F25*100</f>
        <v>64.524526852402602</v>
      </c>
    </row>
    <row r="26" spans="1:10" s="37" customFormat="1" ht="36" customHeight="1">
      <c r="A26" s="35">
        <v>1</v>
      </c>
      <c r="B26" s="35">
        <v>2</v>
      </c>
      <c r="C26" s="35">
        <v>2</v>
      </c>
      <c r="D26" s="35">
        <v>1</v>
      </c>
      <c r="E26" s="36" t="s">
        <v>20</v>
      </c>
      <c r="F26" s="46">
        <f>'[1]Table 1'!D12</f>
        <v>201242700</v>
      </c>
      <c r="G26" s="47">
        <f>'[1]Table 1'!E12</f>
        <v>129850900</v>
      </c>
      <c r="H26" s="26">
        <f t="shared" si="1"/>
        <v>71391800</v>
      </c>
      <c r="I26" s="27">
        <f>G26/F26*100</f>
        <v>64.524526852402602</v>
      </c>
    </row>
    <row r="27" spans="1:10" s="37" customFormat="1" ht="20.100000000000001" customHeight="1">
      <c r="A27" s="35"/>
      <c r="B27" s="35"/>
      <c r="C27" s="35"/>
      <c r="D27" s="35"/>
      <c r="E27" s="36"/>
      <c r="F27" s="44"/>
      <c r="G27" s="26"/>
      <c r="H27" s="26"/>
      <c r="I27" s="27"/>
    </row>
    <row r="28" spans="1:10" s="37" customFormat="1" ht="30" customHeight="1">
      <c r="A28" s="35">
        <v>1</v>
      </c>
      <c r="B28" s="35">
        <v>2</v>
      </c>
      <c r="C28" s="35">
        <v>3</v>
      </c>
      <c r="D28" s="35"/>
      <c r="E28" s="41" t="s">
        <v>21</v>
      </c>
      <c r="F28" s="25">
        <f>F29</f>
        <v>853221000</v>
      </c>
      <c r="G28" s="25">
        <f>G29</f>
        <v>853221000</v>
      </c>
      <c r="H28" s="26">
        <f t="shared" si="1"/>
        <v>0</v>
      </c>
      <c r="I28" s="27">
        <f>G28/F28*100</f>
        <v>100</v>
      </c>
    </row>
    <row r="29" spans="1:10" s="37" customFormat="1" ht="30" customHeight="1">
      <c r="A29" s="35">
        <v>1</v>
      </c>
      <c r="B29" s="35">
        <v>2</v>
      </c>
      <c r="C29" s="35">
        <v>3</v>
      </c>
      <c r="D29" s="35">
        <v>1</v>
      </c>
      <c r="E29" s="36" t="s">
        <v>21</v>
      </c>
      <c r="F29" s="48">
        <f>'[1]Table 1'!D14</f>
        <v>853221000</v>
      </c>
      <c r="G29" s="48">
        <f>F29</f>
        <v>853221000</v>
      </c>
      <c r="H29" s="26">
        <f t="shared" si="1"/>
        <v>0</v>
      </c>
      <c r="I29" s="27">
        <f>G29/F29*100</f>
        <v>100</v>
      </c>
    </row>
    <row r="30" spans="1:10" s="37" customFormat="1" ht="20.100000000000001" customHeight="1">
      <c r="A30" s="35"/>
      <c r="B30" s="35"/>
      <c r="C30" s="35"/>
      <c r="D30" s="35"/>
      <c r="E30" s="36"/>
      <c r="F30" s="26"/>
      <c r="G30" s="26"/>
      <c r="H30" s="26"/>
      <c r="I30" s="27"/>
    </row>
    <row r="31" spans="1:10" s="37" customFormat="1" ht="20.100000000000001" customHeight="1">
      <c r="A31" s="35">
        <v>1</v>
      </c>
      <c r="B31" s="35">
        <v>2</v>
      </c>
      <c r="C31" s="35">
        <v>4</v>
      </c>
      <c r="D31" s="35"/>
      <c r="E31" s="41" t="s">
        <v>22</v>
      </c>
      <c r="F31" s="25">
        <f>SUM(F32:F33)</f>
        <v>528000000</v>
      </c>
      <c r="G31" s="25">
        <f>SUM(G32:G33)</f>
        <v>528000000</v>
      </c>
      <c r="H31" s="26">
        <f>F31-G31</f>
        <v>0</v>
      </c>
      <c r="I31" s="27">
        <f>G31/F31*100</f>
        <v>100</v>
      </c>
    </row>
    <row r="32" spans="1:10" s="37" customFormat="1" ht="30" customHeight="1">
      <c r="A32" s="35">
        <v>1</v>
      </c>
      <c r="B32" s="35">
        <v>2</v>
      </c>
      <c r="C32" s="35">
        <v>4</v>
      </c>
      <c r="D32" s="35">
        <v>1</v>
      </c>
      <c r="E32" s="36" t="s">
        <v>23</v>
      </c>
      <c r="F32" s="26">
        <f>'[1]Table 1'!D16</f>
        <v>128000000</v>
      </c>
      <c r="G32" s="26">
        <f>F32</f>
        <v>128000000</v>
      </c>
      <c r="H32" s="26">
        <f>F32-G32</f>
        <v>0</v>
      </c>
      <c r="I32" s="27">
        <f>G32/F32*100</f>
        <v>100</v>
      </c>
    </row>
    <row r="33" spans="1:10" s="37" customFormat="1" ht="30" customHeight="1">
      <c r="A33" s="35">
        <v>1</v>
      </c>
      <c r="B33" s="35">
        <v>2</v>
      </c>
      <c r="C33" s="35">
        <v>4</v>
      </c>
      <c r="D33" s="35">
        <v>2</v>
      </c>
      <c r="E33" s="36" t="s">
        <v>24</v>
      </c>
      <c r="F33" s="26">
        <f>'[1]Table 1'!D19</f>
        <v>400000000</v>
      </c>
      <c r="G33" s="26">
        <f>F33</f>
        <v>400000000</v>
      </c>
      <c r="H33" s="26">
        <f>F33-G33</f>
        <v>0</v>
      </c>
      <c r="I33" s="27">
        <v>0</v>
      </c>
    </row>
    <row r="34" spans="1:10" s="37" customFormat="1" ht="20.100000000000001" customHeight="1">
      <c r="A34" s="35"/>
      <c r="B34" s="35"/>
      <c r="C34" s="35"/>
      <c r="D34" s="35"/>
      <c r="E34" s="36"/>
      <c r="F34" s="26"/>
      <c r="G34" s="26"/>
      <c r="H34" s="26"/>
      <c r="I34" s="27"/>
    </row>
    <row r="35" spans="1:10" s="28" customFormat="1" ht="31.5" customHeight="1">
      <c r="A35" s="38">
        <v>1</v>
      </c>
      <c r="B35" s="38">
        <v>3</v>
      </c>
      <c r="C35" s="38"/>
      <c r="D35" s="38"/>
      <c r="E35" s="39" t="s">
        <v>25</v>
      </c>
      <c r="F35" s="25">
        <f>SUM(F36:F37)</f>
        <v>3700000</v>
      </c>
      <c r="G35" s="25">
        <f>SUM(G36:G37)</f>
        <v>5645427.9100000001</v>
      </c>
      <c r="H35" s="26">
        <f>F35-G35</f>
        <v>-1945427.9100000001</v>
      </c>
      <c r="I35" s="27">
        <f>G35/F35*100</f>
        <v>152.57913270270271</v>
      </c>
    </row>
    <row r="36" spans="1:10" s="37" customFormat="1" ht="32.25" customHeight="1">
      <c r="A36" s="35">
        <v>1</v>
      </c>
      <c r="B36" s="35">
        <v>3</v>
      </c>
      <c r="C36" s="35">
        <v>1</v>
      </c>
      <c r="D36" s="35">
        <v>1</v>
      </c>
      <c r="E36" s="36" t="s">
        <v>26</v>
      </c>
      <c r="F36" s="26">
        <v>0</v>
      </c>
      <c r="G36" s="26">
        <v>0</v>
      </c>
      <c r="H36" s="26">
        <f>F36-G36</f>
        <v>0</v>
      </c>
      <c r="I36" s="27">
        <v>0</v>
      </c>
    </row>
    <row r="37" spans="1:10" s="37" customFormat="1" ht="30" customHeight="1">
      <c r="A37" s="35">
        <v>1</v>
      </c>
      <c r="B37" s="35">
        <v>3</v>
      </c>
      <c r="C37" s="35">
        <v>2</v>
      </c>
      <c r="D37" s="35">
        <v>2</v>
      </c>
      <c r="E37" s="36" t="s">
        <v>27</v>
      </c>
      <c r="F37" s="26">
        <f>'[1]Table 1'!D21</f>
        <v>3700000</v>
      </c>
      <c r="G37" s="26">
        <f>'[1]Table 1'!E21</f>
        <v>5645427.9100000001</v>
      </c>
      <c r="H37" s="26">
        <f>F37-G37</f>
        <v>-1945427.9100000001</v>
      </c>
      <c r="I37" s="27">
        <v>0</v>
      </c>
    </row>
    <row r="38" spans="1:10" s="28" customFormat="1" ht="30" customHeight="1">
      <c r="A38" s="49"/>
      <c r="B38" s="49"/>
      <c r="C38" s="49"/>
      <c r="D38" s="49"/>
      <c r="E38" s="36" t="s">
        <v>28</v>
      </c>
      <c r="F38" s="26">
        <f>F14</f>
        <v>2706676700</v>
      </c>
      <c r="G38" s="26">
        <f>G14</f>
        <v>2639311327.9099998</v>
      </c>
      <c r="H38" s="26">
        <f>F38-G38</f>
        <v>67365372.090000153</v>
      </c>
      <c r="I38" s="27">
        <f>G38/F38*100</f>
        <v>97.511140798973145</v>
      </c>
    </row>
    <row r="39" spans="1:10" s="37" customFormat="1" ht="20.100000000000001" customHeight="1">
      <c r="A39" s="49"/>
      <c r="B39" s="49"/>
      <c r="C39" s="49"/>
      <c r="D39" s="49"/>
      <c r="E39" s="36"/>
      <c r="F39" s="26"/>
      <c r="G39" s="26"/>
      <c r="H39" s="26"/>
      <c r="I39" s="27"/>
    </row>
    <row r="40" spans="1:10" s="37" customFormat="1" ht="20.100000000000001" customHeight="1">
      <c r="A40" s="49"/>
      <c r="B40" s="49"/>
      <c r="C40" s="49"/>
      <c r="D40" s="49"/>
      <c r="E40" s="36"/>
      <c r="F40" s="26"/>
      <c r="G40" s="26"/>
      <c r="H40" s="26"/>
      <c r="I40" s="27"/>
    </row>
    <row r="41" spans="1:10" s="37" customFormat="1" ht="36.75" customHeight="1">
      <c r="A41" s="23">
        <v>5</v>
      </c>
      <c r="B41" s="23"/>
      <c r="C41" s="23"/>
      <c r="D41" s="23"/>
      <c r="E41" s="24" t="s">
        <v>29</v>
      </c>
      <c r="F41" s="26">
        <f>F42+F254+F441+F539+F554</f>
        <v>2698530515.3899999</v>
      </c>
      <c r="G41" s="26">
        <f>G42+G254+G441+G539+G554</f>
        <v>2551102885.79</v>
      </c>
      <c r="H41" s="26">
        <f>H42+H254+H441+H539+H554</f>
        <v>147427629.59999999</v>
      </c>
      <c r="I41" s="27">
        <f>G41/F41*100</f>
        <v>94.536744025713077</v>
      </c>
      <c r="J41" s="50"/>
    </row>
    <row r="42" spans="1:10" s="37" customFormat="1" ht="38.25" customHeight="1">
      <c r="A42" s="51">
        <v>5</v>
      </c>
      <c r="B42" s="52" t="s">
        <v>30</v>
      </c>
      <c r="C42" s="53"/>
      <c r="D42" s="53"/>
      <c r="E42" s="54" t="s">
        <v>31</v>
      </c>
      <c r="F42" s="55">
        <f>F43+F91+F112+F138+F197</f>
        <v>940535902.09000003</v>
      </c>
      <c r="G42" s="55">
        <f>G43+G91+G112+G138+G197</f>
        <v>870835289.09000003</v>
      </c>
      <c r="H42" s="55">
        <f>F42-G42</f>
        <v>69700613</v>
      </c>
      <c r="I42" s="55">
        <f>G42/F42*100</f>
        <v>92.589266093392538</v>
      </c>
    </row>
    <row r="43" spans="1:10" s="37" customFormat="1" ht="39" customHeight="1">
      <c r="A43" s="56">
        <v>5</v>
      </c>
      <c r="B43" s="57" t="s">
        <v>30</v>
      </c>
      <c r="C43" s="57" t="s">
        <v>30</v>
      </c>
      <c r="D43" s="58"/>
      <c r="E43" s="59" t="s">
        <v>32</v>
      </c>
      <c r="F43" s="60">
        <f>F45+F50+F54+F58+F78+F81</f>
        <v>778633550</v>
      </c>
      <c r="G43" s="60">
        <f>G45+G50+G54+G58+G78+G81</f>
        <v>737599363.20000005</v>
      </c>
      <c r="H43" s="60">
        <f>H45+H50+H54+H58+H78+H81</f>
        <v>41034186.799999997</v>
      </c>
      <c r="I43" s="34">
        <f>G43/F43*100</f>
        <v>94.729974479008789</v>
      </c>
      <c r="J43" s="61">
        <f>G43-739819630.6</f>
        <v>-2220267.3999999762</v>
      </c>
    </row>
    <row r="44" spans="1:10" s="37" customFormat="1" ht="20.100000000000001" customHeight="1">
      <c r="A44" s="23">
        <v>5</v>
      </c>
      <c r="B44" s="35">
        <v>1</v>
      </c>
      <c r="C44" s="35"/>
      <c r="D44" s="35"/>
      <c r="E44" s="36" t="s">
        <v>33</v>
      </c>
      <c r="F44" s="26"/>
      <c r="G44" s="26"/>
      <c r="H44" s="62"/>
      <c r="I44" s="27"/>
    </row>
    <row r="45" spans="1:10" s="37" customFormat="1" ht="40.5" customHeight="1">
      <c r="A45" s="63">
        <v>5</v>
      </c>
      <c r="B45" s="63">
        <v>1</v>
      </c>
      <c r="C45" s="63">
        <v>1</v>
      </c>
      <c r="D45" s="63"/>
      <c r="E45" s="64" t="s">
        <v>34</v>
      </c>
      <c r="F45" s="65">
        <f>SUM(F46:F49)</f>
        <v>85760000</v>
      </c>
      <c r="G45" s="65">
        <f>SUM(G46:G49)</f>
        <v>85760000</v>
      </c>
      <c r="H45" s="65">
        <f>SUM(H46:H48)</f>
        <v>0</v>
      </c>
      <c r="I45" s="66">
        <f t="shared" ref="I45:I65" si="2">G45/F45*100</f>
        <v>100</v>
      </c>
    </row>
    <row r="46" spans="1:10" s="37" customFormat="1" ht="20.100000000000001" customHeight="1">
      <c r="A46" s="23">
        <v>5</v>
      </c>
      <c r="B46" s="35">
        <v>1</v>
      </c>
      <c r="C46" s="35">
        <v>1</v>
      </c>
      <c r="D46" s="67" t="s">
        <v>30</v>
      </c>
      <c r="E46" s="68" t="s">
        <v>35</v>
      </c>
      <c r="F46" s="47">
        <f>'[1]Table 1'!D31</f>
        <v>45360000</v>
      </c>
      <c r="G46" s="47">
        <f>'[1]Table 1'!E31</f>
        <v>45360000</v>
      </c>
      <c r="H46" s="26">
        <f t="shared" ref="H46:H103" si="3">F46-G46</f>
        <v>0</v>
      </c>
      <c r="I46" s="27">
        <f t="shared" si="2"/>
        <v>100</v>
      </c>
    </row>
    <row r="47" spans="1:10" s="37" customFormat="1" ht="20.100000000000001" customHeight="1">
      <c r="A47" s="23">
        <v>5</v>
      </c>
      <c r="B47" s="35">
        <v>1</v>
      </c>
      <c r="C47" s="35">
        <v>1</v>
      </c>
      <c r="D47" s="67" t="s">
        <v>36</v>
      </c>
      <c r="E47" s="68" t="s">
        <v>37</v>
      </c>
      <c r="F47" s="47">
        <f>'[1]Table 1'!D32</f>
        <v>21600000</v>
      </c>
      <c r="G47" s="47">
        <f>'[1]Table 1'!E32</f>
        <v>21600000</v>
      </c>
      <c r="H47" s="26">
        <f t="shared" si="3"/>
        <v>0</v>
      </c>
      <c r="I47" s="27">
        <f t="shared" si="2"/>
        <v>100</v>
      </c>
    </row>
    <row r="48" spans="1:10" s="37" customFormat="1" ht="20.100000000000001" customHeight="1">
      <c r="A48" s="23">
        <v>5</v>
      </c>
      <c r="B48" s="35">
        <v>1</v>
      </c>
      <c r="C48" s="35">
        <v>3</v>
      </c>
      <c r="D48" s="67" t="s">
        <v>38</v>
      </c>
      <c r="E48" s="68" t="s">
        <v>39</v>
      </c>
      <c r="F48" s="47">
        <f>'[1]Table 1'!D33</f>
        <v>18000000</v>
      </c>
      <c r="G48" s="47">
        <f>'[1]Table 1'!E33</f>
        <v>18000000</v>
      </c>
      <c r="H48" s="26">
        <f t="shared" si="3"/>
        <v>0</v>
      </c>
      <c r="I48" s="27">
        <f t="shared" si="2"/>
        <v>100</v>
      </c>
    </row>
    <row r="49" spans="1:9" s="37" customFormat="1" ht="20.100000000000001" customHeight="1">
      <c r="A49" s="23"/>
      <c r="B49" s="35"/>
      <c r="C49" s="35"/>
      <c r="D49" s="67"/>
      <c r="E49" s="68" t="s">
        <v>40</v>
      </c>
      <c r="F49" s="47">
        <v>800000</v>
      </c>
      <c r="G49" s="47">
        <f>'[1]Table 1'!E34</f>
        <v>800000</v>
      </c>
      <c r="H49" s="26"/>
      <c r="I49" s="27"/>
    </row>
    <row r="50" spans="1:9" s="37" customFormat="1" ht="39" customHeight="1">
      <c r="A50" s="63">
        <v>5</v>
      </c>
      <c r="B50" s="63">
        <v>1</v>
      </c>
      <c r="C50" s="63">
        <v>2</v>
      </c>
      <c r="D50" s="69"/>
      <c r="E50" s="70" t="s">
        <v>41</v>
      </c>
      <c r="F50" s="65">
        <f>SUM(F51:F53)</f>
        <v>474752000</v>
      </c>
      <c r="G50" s="65">
        <f>SUM(G51:G53)</f>
        <v>474752000</v>
      </c>
      <c r="H50" s="65">
        <f t="shared" si="3"/>
        <v>0</v>
      </c>
      <c r="I50" s="71">
        <f t="shared" si="2"/>
        <v>100</v>
      </c>
    </row>
    <row r="51" spans="1:9" s="37" customFormat="1" ht="20.100000000000001" customHeight="1">
      <c r="A51" s="23">
        <v>5</v>
      </c>
      <c r="B51" s="35">
        <v>1</v>
      </c>
      <c r="C51" s="35">
        <v>2</v>
      </c>
      <c r="D51" s="67" t="s">
        <v>30</v>
      </c>
      <c r="E51" s="68" t="s">
        <v>42</v>
      </c>
      <c r="F51" s="47">
        <f>'[1]Table 1'!D39</f>
        <v>326952000</v>
      </c>
      <c r="G51" s="47">
        <f>F51</f>
        <v>326952000</v>
      </c>
      <c r="H51" s="26">
        <f t="shared" si="3"/>
        <v>0</v>
      </c>
      <c r="I51" s="27">
        <f t="shared" si="2"/>
        <v>100</v>
      </c>
    </row>
    <row r="52" spans="1:9" s="37" customFormat="1" ht="20.100000000000001" customHeight="1">
      <c r="A52" s="23">
        <v>5</v>
      </c>
      <c r="B52" s="35">
        <v>1</v>
      </c>
      <c r="C52" s="35">
        <v>2</v>
      </c>
      <c r="D52" s="67" t="s">
        <v>36</v>
      </c>
      <c r="E52" s="68" t="s">
        <v>43</v>
      </c>
      <c r="F52" s="47">
        <f>'[1]Table 1'!D40</f>
        <v>144600000</v>
      </c>
      <c r="G52" s="47">
        <f>F52</f>
        <v>144600000</v>
      </c>
      <c r="H52" s="26">
        <f t="shared" si="3"/>
        <v>0</v>
      </c>
      <c r="I52" s="27">
        <f t="shared" si="2"/>
        <v>100</v>
      </c>
    </row>
    <row r="53" spans="1:9" s="37" customFormat="1" ht="20.100000000000001" customHeight="1">
      <c r="A53" s="23">
        <v>5</v>
      </c>
      <c r="B53" s="35">
        <v>1</v>
      </c>
      <c r="C53" s="35">
        <v>3</v>
      </c>
      <c r="D53" s="67" t="s">
        <v>38</v>
      </c>
      <c r="E53" s="68" t="s">
        <v>44</v>
      </c>
      <c r="F53" s="47">
        <f>'[1]Table 1'!D41</f>
        <v>3200000</v>
      </c>
      <c r="G53" s="47">
        <f>F53</f>
        <v>3200000</v>
      </c>
      <c r="H53" s="26">
        <v>0</v>
      </c>
      <c r="I53" s="27">
        <f t="shared" si="2"/>
        <v>100</v>
      </c>
    </row>
    <row r="54" spans="1:9" s="37" customFormat="1" ht="33.75" customHeight="1">
      <c r="A54" s="63">
        <v>5</v>
      </c>
      <c r="B54" s="63">
        <v>1</v>
      </c>
      <c r="C54" s="63">
        <v>3</v>
      </c>
      <c r="D54" s="69"/>
      <c r="E54" s="70" t="s">
        <v>45</v>
      </c>
      <c r="F54" s="65">
        <f>SUM(F55:F57)</f>
        <v>42948748.799999997</v>
      </c>
      <c r="G54" s="65">
        <f t="shared" ref="G54" si="4">SUM(G55:G57)</f>
        <v>25245384</v>
      </c>
      <c r="H54" s="65">
        <f>SUM(H55:H57)</f>
        <v>17703364.800000001</v>
      </c>
      <c r="I54" s="71">
        <f t="shared" si="2"/>
        <v>58.78025485110291</v>
      </c>
    </row>
    <row r="55" spans="1:9" s="78" customFormat="1" ht="20.100000000000001" customHeight="1">
      <c r="A55" s="72">
        <v>5</v>
      </c>
      <c r="B55" s="73">
        <v>1</v>
      </c>
      <c r="C55" s="73">
        <v>3</v>
      </c>
      <c r="D55" s="74" t="s">
        <v>30</v>
      </c>
      <c r="E55" s="75" t="s">
        <v>46</v>
      </c>
      <c r="F55" s="76">
        <f>'[1]Table 1'!D45</f>
        <v>3737664</v>
      </c>
      <c r="G55" s="76">
        <f>'[1]Table 1'!E45</f>
        <v>1923264</v>
      </c>
      <c r="H55" s="76">
        <f t="shared" si="3"/>
        <v>1814400</v>
      </c>
      <c r="I55" s="77">
        <f t="shared" si="2"/>
        <v>51.456310679611647</v>
      </c>
    </row>
    <row r="56" spans="1:9" s="78" customFormat="1" ht="20.100000000000001" customHeight="1">
      <c r="A56" s="72">
        <v>5</v>
      </c>
      <c r="B56" s="73">
        <v>1</v>
      </c>
      <c r="C56" s="73">
        <v>3</v>
      </c>
      <c r="D56" s="74" t="s">
        <v>36</v>
      </c>
      <c r="E56" s="75" t="s">
        <v>47</v>
      </c>
      <c r="F56" s="76">
        <f>'[1]Table 1'!D46</f>
        <v>15888960</v>
      </c>
      <c r="G56" s="76">
        <f>'[1]Table 1'!E46</f>
        <v>0</v>
      </c>
      <c r="H56" s="76">
        <f t="shared" si="3"/>
        <v>15888960</v>
      </c>
      <c r="I56" s="77">
        <f t="shared" si="2"/>
        <v>0</v>
      </c>
    </row>
    <row r="57" spans="1:9" s="37" customFormat="1" ht="30.75" customHeight="1">
      <c r="A57" s="23">
        <v>5</v>
      </c>
      <c r="B57" s="35">
        <v>1</v>
      </c>
      <c r="C57" s="35">
        <v>3</v>
      </c>
      <c r="D57" s="67" t="s">
        <v>38</v>
      </c>
      <c r="E57" s="68" t="s">
        <v>48</v>
      </c>
      <c r="F57" s="47">
        <f>'[1]Table 1'!D47</f>
        <v>23322124.800000001</v>
      </c>
      <c r="G57" s="47">
        <f>'[1]Table 1'!E47</f>
        <v>23322120</v>
      </c>
      <c r="H57" s="26">
        <f t="shared" si="3"/>
        <v>4.8000000007450581</v>
      </c>
      <c r="I57" s="27">
        <f t="shared" si="2"/>
        <v>99.999979418684873</v>
      </c>
    </row>
    <row r="58" spans="1:9" s="37" customFormat="1" ht="65.25" customHeight="1">
      <c r="A58" s="63">
        <v>5</v>
      </c>
      <c r="B58" s="63">
        <v>1</v>
      </c>
      <c r="C58" s="63">
        <v>4</v>
      </c>
      <c r="D58" s="69"/>
      <c r="E58" s="79" t="s">
        <v>49</v>
      </c>
      <c r="F58" s="65">
        <f>F59</f>
        <v>127108801.2</v>
      </c>
      <c r="G58" s="65">
        <f>G59</f>
        <v>105841979.2</v>
      </c>
      <c r="H58" s="65">
        <f t="shared" si="3"/>
        <v>21266822</v>
      </c>
      <c r="I58" s="71">
        <f t="shared" si="2"/>
        <v>83.268804520831239</v>
      </c>
    </row>
    <row r="59" spans="1:9" s="83" customFormat="1" ht="20.25" customHeight="1">
      <c r="A59" s="38">
        <v>5</v>
      </c>
      <c r="B59" s="38">
        <v>2</v>
      </c>
      <c r="C59" s="38"/>
      <c r="D59" s="80"/>
      <c r="E59" s="81" t="s">
        <v>50</v>
      </c>
      <c r="F59" s="82">
        <f>F60+F69+F72+F75</f>
        <v>127108801.2</v>
      </c>
      <c r="G59" s="82">
        <f>G60+G69+G72+G75</f>
        <v>105841979.2</v>
      </c>
      <c r="H59" s="25">
        <f t="shared" si="3"/>
        <v>21266822</v>
      </c>
      <c r="I59" s="27">
        <f t="shared" si="2"/>
        <v>83.268804520831239</v>
      </c>
    </row>
    <row r="60" spans="1:9" s="37" customFormat="1" ht="20.100000000000001" customHeight="1">
      <c r="A60" s="38">
        <v>5</v>
      </c>
      <c r="B60" s="84">
        <v>2</v>
      </c>
      <c r="C60" s="84">
        <v>1</v>
      </c>
      <c r="D60" s="84"/>
      <c r="E60" s="39" t="s">
        <v>51</v>
      </c>
      <c r="F60" s="40">
        <f>SUM(F61:F68)</f>
        <v>50874301.200000003</v>
      </c>
      <c r="G60" s="40">
        <f>SUM(G61:G68)</f>
        <v>35305801.200000003</v>
      </c>
      <c r="H60" s="40">
        <f>SUM(H61:H68)</f>
        <v>15568500</v>
      </c>
      <c r="I60" s="85">
        <f t="shared" si="2"/>
        <v>69.398105462331145</v>
      </c>
    </row>
    <row r="61" spans="1:9" s="37" customFormat="1" ht="20.100000000000001" customHeight="1">
      <c r="A61" s="23">
        <v>5</v>
      </c>
      <c r="B61" s="86">
        <v>2</v>
      </c>
      <c r="C61" s="86">
        <v>1</v>
      </c>
      <c r="D61" s="87" t="s">
        <v>30</v>
      </c>
      <c r="E61" s="88" t="s">
        <v>52</v>
      </c>
      <c r="F61" s="47">
        <f>'[1]Table 1'!D51</f>
        <v>18898901.199999999</v>
      </c>
      <c r="G61" s="47">
        <f>'[1]Table 1'!E51</f>
        <v>16190801.199999999</v>
      </c>
      <c r="H61" s="26">
        <f t="shared" si="3"/>
        <v>2708100</v>
      </c>
      <c r="I61" s="27">
        <f t="shared" si="2"/>
        <v>85.670595494726427</v>
      </c>
    </row>
    <row r="62" spans="1:9" s="37" customFormat="1" ht="31.5" customHeight="1">
      <c r="A62" s="23">
        <v>5</v>
      </c>
      <c r="B62" s="86">
        <v>2</v>
      </c>
      <c r="C62" s="86">
        <v>1</v>
      </c>
      <c r="D62" s="87" t="s">
        <v>36</v>
      </c>
      <c r="E62" s="88" t="s">
        <v>53</v>
      </c>
      <c r="F62" s="47">
        <f>'[1]Table 1'!D52</f>
        <v>380000</v>
      </c>
      <c r="G62" s="47">
        <f>'[1]Table 1'!E52</f>
        <v>380000</v>
      </c>
      <c r="H62" s="26">
        <f t="shared" si="3"/>
        <v>0</v>
      </c>
      <c r="I62" s="27">
        <f t="shared" si="2"/>
        <v>100</v>
      </c>
    </row>
    <row r="63" spans="1:9" s="37" customFormat="1" ht="45" customHeight="1">
      <c r="A63" s="23">
        <v>5</v>
      </c>
      <c r="B63" s="86">
        <v>2</v>
      </c>
      <c r="C63" s="86">
        <v>1</v>
      </c>
      <c r="D63" s="87" t="s">
        <v>38</v>
      </c>
      <c r="E63" s="88" t="s">
        <v>54</v>
      </c>
      <c r="F63" s="47">
        <f>'[1]Table 1'!D53</f>
        <v>2738000</v>
      </c>
      <c r="G63" s="47">
        <f>'[1]Table 1'!E53</f>
        <v>380000</v>
      </c>
      <c r="H63" s="26">
        <f t="shared" si="3"/>
        <v>2358000</v>
      </c>
      <c r="I63" s="27">
        <v>0</v>
      </c>
    </row>
    <row r="64" spans="1:9" s="37" customFormat="1" ht="33.75" customHeight="1">
      <c r="A64" s="23">
        <v>5</v>
      </c>
      <c r="B64" s="86">
        <v>2</v>
      </c>
      <c r="C64" s="86">
        <v>1</v>
      </c>
      <c r="D64" s="87" t="s">
        <v>55</v>
      </c>
      <c r="E64" s="88" t="s">
        <v>56</v>
      </c>
      <c r="F64" s="47">
        <f>'[1]Table 1'!D54</f>
        <v>480000</v>
      </c>
      <c r="G64" s="47">
        <f>'[1]Table 1'!E54</f>
        <v>0</v>
      </c>
      <c r="H64" s="26">
        <f t="shared" si="3"/>
        <v>480000</v>
      </c>
      <c r="I64" s="27">
        <v>0</v>
      </c>
    </row>
    <row r="65" spans="1:9" s="37" customFormat="1" ht="19.5" customHeight="1">
      <c r="A65" s="23">
        <v>5</v>
      </c>
      <c r="B65" s="86">
        <v>2</v>
      </c>
      <c r="C65" s="86">
        <v>1</v>
      </c>
      <c r="D65" s="87" t="s">
        <v>57</v>
      </c>
      <c r="E65" s="88" t="s">
        <v>58</v>
      </c>
      <c r="F65" s="47">
        <f>'[1]Table 1'!D55</f>
        <v>5031400</v>
      </c>
      <c r="G65" s="47">
        <f>'[1]Table 1'!E55</f>
        <v>2075000</v>
      </c>
      <c r="H65" s="26">
        <f t="shared" si="3"/>
        <v>2956400</v>
      </c>
      <c r="I65" s="27">
        <f t="shared" si="2"/>
        <v>41.241006479309931</v>
      </c>
    </row>
    <row r="66" spans="1:9" s="37" customFormat="1" ht="36.75" customHeight="1">
      <c r="A66" s="23">
        <v>5</v>
      </c>
      <c r="B66" s="86">
        <v>2</v>
      </c>
      <c r="C66" s="86">
        <v>1</v>
      </c>
      <c r="D66" s="87" t="s">
        <v>59</v>
      </c>
      <c r="E66" s="89" t="s">
        <v>60</v>
      </c>
      <c r="F66" s="47">
        <f>'[1]Table 1'!D56</f>
        <v>7446000</v>
      </c>
      <c r="G66" s="47">
        <f>'[1]Table 1'!E56</f>
        <v>6680000</v>
      </c>
      <c r="H66" s="26">
        <f t="shared" si="3"/>
        <v>766000</v>
      </c>
      <c r="I66" s="27">
        <f>G66/F66*100</f>
        <v>89.71259736771421</v>
      </c>
    </row>
    <row r="67" spans="1:9" s="37" customFormat="1" ht="19.5" customHeight="1">
      <c r="A67" s="23">
        <v>5</v>
      </c>
      <c r="B67" s="86">
        <v>2</v>
      </c>
      <c r="C67" s="86">
        <v>1</v>
      </c>
      <c r="D67" s="87" t="s">
        <v>61</v>
      </c>
      <c r="E67" s="88" t="s">
        <v>62</v>
      </c>
      <c r="F67" s="47">
        <f>'[1]Table 1'!D58</f>
        <v>15200000</v>
      </c>
      <c r="G67" s="47">
        <f>'[1]Table 1'!E58</f>
        <v>9600000</v>
      </c>
      <c r="H67" s="26">
        <f t="shared" si="3"/>
        <v>5600000</v>
      </c>
      <c r="I67" s="27">
        <f t="shared" ref="I67:I83" si="5">G67/F67*100</f>
        <v>63.157894736842103</v>
      </c>
    </row>
    <row r="68" spans="1:9" s="37" customFormat="1" ht="19.5" customHeight="1">
      <c r="A68" s="23">
        <v>5</v>
      </c>
      <c r="B68" s="86">
        <v>2</v>
      </c>
      <c r="C68" s="86">
        <v>1</v>
      </c>
      <c r="D68" s="86">
        <v>99</v>
      </c>
      <c r="E68" s="88" t="s">
        <v>63</v>
      </c>
      <c r="F68" s="47">
        <f>'[1]Table 1'!D57</f>
        <v>700000</v>
      </c>
      <c r="G68" s="47">
        <f>'[1]Table 1'!E57</f>
        <v>0</v>
      </c>
      <c r="H68" s="26">
        <f t="shared" si="3"/>
        <v>700000</v>
      </c>
      <c r="I68" s="27">
        <f t="shared" si="5"/>
        <v>0</v>
      </c>
    </row>
    <row r="69" spans="1:9" s="37" customFormat="1" ht="19.5" customHeight="1">
      <c r="A69" s="38">
        <v>5</v>
      </c>
      <c r="B69" s="38">
        <v>2</v>
      </c>
      <c r="C69" s="38">
        <v>2</v>
      </c>
      <c r="D69" s="80"/>
      <c r="E69" s="81" t="s">
        <v>64</v>
      </c>
      <c r="F69" s="90">
        <f>SUM(F70:F71)</f>
        <v>61800000</v>
      </c>
      <c r="G69" s="90">
        <f>SUM(G70:G71)</f>
        <v>61800000</v>
      </c>
      <c r="H69" s="25">
        <f t="shared" si="3"/>
        <v>0</v>
      </c>
      <c r="I69" s="85">
        <f t="shared" si="5"/>
        <v>100</v>
      </c>
    </row>
    <row r="70" spans="1:9" s="37" customFormat="1" ht="36" customHeight="1">
      <c r="A70" s="38">
        <v>5</v>
      </c>
      <c r="B70" s="91">
        <v>2</v>
      </c>
      <c r="C70" s="91">
        <v>2</v>
      </c>
      <c r="D70" s="92" t="s">
        <v>30</v>
      </c>
      <c r="E70" s="93" t="s">
        <v>65</v>
      </c>
      <c r="F70" s="94">
        <f>'[1]Table 1'!D60</f>
        <v>51600000</v>
      </c>
      <c r="G70" s="94">
        <f>F70</f>
        <v>51600000</v>
      </c>
      <c r="H70" s="26">
        <f t="shared" si="3"/>
        <v>0</v>
      </c>
      <c r="I70" s="95">
        <f t="shared" si="5"/>
        <v>100</v>
      </c>
    </row>
    <row r="71" spans="1:9" s="37" customFormat="1" ht="19.5" customHeight="1">
      <c r="A71" s="23">
        <v>5</v>
      </c>
      <c r="B71" s="35">
        <v>2</v>
      </c>
      <c r="C71" s="35">
        <v>2</v>
      </c>
      <c r="D71" s="87" t="s">
        <v>57</v>
      </c>
      <c r="E71" s="96" t="s">
        <v>66</v>
      </c>
      <c r="F71" s="94">
        <f>'[1]Table 1'!D61</f>
        <v>10200000</v>
      </c>
      <c r="G71" s="94">
        <f>F71</f>
        <v>10200000</v>
      </c>
      <c r="H71" s="26">
        <f t="shared" si="3"/>
        <v>0</v>
      </c>
      <c r="I71" s="27">
        <f t="shared" si="5"/>
        <v>100</v>
      </c>
    </row>
    <row r="72" spans="1:9" s="37" customFormat="1" ht="19.5" customHeight="1">
      <c r="A72" s="38">
        <v>5</v>
      </c>
      <c r="B72" s="38">
        <v>2</v>
      </c>
      <c r="C72" s="38">
        <v>3</v>
      </c>
      <c r="D72" s="80"/>
      <c r="E72" s="81" t="s">
        <v>67</v>
      </c>
      <c r="F72" s="90">
        <f>SUM(F73:F74)</f>
        <v>8850000</v>
      </c>
      <c r="G72" s="90">
        <f>SUM(G73:G74)</f>
        <v>4050000</v>
      </c>
      <c r="H72" s="25">
        <f t="shared" si="3"/>
        <v>4800000</v>
      </c>
      <c r="I72" s="85">
        <f t="shared" si="5"/>
        <v>45.762711864406782</v>
      </c>
    </row>
    <row r="73" spans="1:9" s="37" customFormat="1" ht="33" customHeight="1">
      <c r="A73" s="38">
        <v>5</v>
      </c>
      <c r="B73" s="91">
        <v>2</v>
      </c>
      <c r="C73" s="91">
        <v>3</v>
      </c>
      <c r="D73" s="87" t="s">
        <v>30</v>
      </c>
      <c r="E73" s="97" t="s">
        <v>68</v>
      </c>
      <c r="F73" s="94">
        <f>'[1]Table 1'!D63</f>
        <v>3350000</v>
      </c>
      <c r="G73" s="94">
        <f>'[1]Table 1'!E63</f>
        <v>0</v>
      </c>
      <c r="H73" s="26">
        <f t="shared" si="3"/>
        <v>3350000</v>
      </c>
      <c r="I73" s="27">
        <f t="shared" si="5"/>
        <v>0</v>
      </c>
    </row>
    <row r="74" spans="1:9" s="37" customFormat="1" ht="36" customHeight="1">
      <c r="A74" s="38">
        <v>5</v>
      </c>
      <c r="B74" s="91">
        <v>2</v>
      </c>
      <c r="C74" s="91">
        <v>3</v>
      </c>
      <c r="D74" s="87" t="s">
        <v>36</v>
      </c>
      <c r="E74" s="97" t="s">
        <v>69</v>
      </c>
      <c r="F74" s="94">
        <f>'[1]Table 1'!D64</f>
        <v>5500000</v>
      </c>
      <c r="G74" s="94">
        <f>'[1]Table 1'!E64</f>
        <v>4050000</v>
      </c>
      <c r="H74" s="26">
        <f t="shared" si="3"/>
        <v>1450000</v>
      </c>
      <c r="I74" s="27">
        <f t="shared" si="5"/>
        <v>73.636363636363626</v>
      </c>
    </row>
    <row r="75" spans="1:9" s="37" customFormat="1" ht="19.5" customHeight="1">
      <c r="A75" s="38">
        <v>5</v>
      </c>
      <c r="B75" s="38">
        <v>2</v>
      </c>
      <c r="C75" s="38">
        <v>5</v>
      </c>
      <c r="D75" s="80"/>
      <c r="E75" s="81" t="s">
        <v>70</v>
      </c>
      <c r="F75" s="90">
        <f>SUM(F76:F77)</f>
        <v>5584500</v>
      </c>
      <c r="G75" s="90">
        <f>SUM(G76:G77)</f>
        <v>4686178</v>
      </c>
      <c r="H75" s="25">
        <f t="shared" si="3"/>
        <v>898322</v>
      </c>
      <c r="I75" s="85">
        <f t="shared" si="5"/>
        <v>83.914011997493063</v>
      </c>
    </row>
    <row r="76" spans="1:9" s="37" customFormat="1" ht="19.5" customHeight="1">
      <c r="A76" s="38">
        <v>5</v>
      </c>
      <c r="B76" s="91">
        <v>2</v>
      </c>
      <c r="C76" s="91">
        <v>5</v>
      </c>
      <c r="D76" s="87" t="s">
        <v>30</v>
      </c>
      <c r="E76" s="88" t="s">
        <v>71</v>
      </c>
      <c r="F76" s="47">
        <f>'[1]Table 1'!D66</f>
        <v>3480000</v>
      </c>
      <c r="G76" s="47">
        <f>'[1]Table 1'!E66</f>
        <v>3472378</v>
      </c>
      <c r="H76" s="26">
        <f t="shared" si="3"/>
        <v>7622</v>
      </c>
      <c r="I76" s="27">
        <f t="shared" si="5"/>
        <v>99.780977011494258</v>
      </c>
    </row>
    <row r="77" spans="1:9" s="37" customFormat="1" ht="19.5" customHeight="1">
      <c r="A77" s="38">
        <v>5</v>
      </c>
      <c r="B77" s="91">
        <v>2</v>
      </c>
      <c r="C77" s="91">
        <v>5</v>
      </c>
      <c r="D77" s="87" t="s">
        <v>72</v>
      </c>
      <c r="E77" s="88" t="s">
        <v>73</v>
      </c>
      <c r="F77" s="47">
        <f>'[1]Table 1'!D67</f>
        <v>2104500</v>
      </c>
      <c r="G77" s="47">
        <f>'[1]Table 1'!E67</f>
        <v>1213800</v>
      </c>
      <c r="H77" s="26">
        <f t="shared" si="3"/>
        <v>890700</v>
      </c>
      <c r="I77" s="27">
        <f t="shared" si="5"/>
        <v>57.676407697790445</v>
      </c>
    </row>
    <row r="78" spans="1:9" s="37" customFormat="1" ht="19.5" customHeight="1">
      <c r="A78" s="63">
        <v>5</v>
      </c>
      <c r="B78" s="63">
        <v>1</v>
      </c>
      <c r="C78" s="63">
        <v>4</v>
      </c>
      <c r="D78" s="63"/>
      <c r="E78" s="98" t="s">
        <v>74</v>
      </c>
      <c r="F78" s="65">
        <f>F79+F80</f>
        <v>44000000</v>
      </c>
      <c r="G78" s="65">
        <f>G79+G80</f>
        <v>44000000</v>
      </c>
      <c r="H78" s="65">
        <f t="shared" si="3"/>
        <v>0</v>
      </c>
      <c r="I78" s="71">
        <f t="shared" si="5"/>
        <v>100</v>
      </c>
    </row>
    <row r="79" spans="1:9" s="37" customFormat="1" ht="19.5" customHeight="1">
      <c r="A79" s="35">
        <v>5</v>
      </c>
      <c r="B79" s="86">
        <v>1</v>
      </c>
      <c r="C79" s="86">
        <v>4</v>
      </c>
      <c r="D79" s="86" t="s">
        <v>75</v>
      </c>
      <c r="E79" s="88" t="s">
        <v>76</v>
      </c>
      <c r="F79" s="47">
        <f>'[1]Table 1'!D71</f>
        <v>42000000</v>
      </c>
      <c r="G79" s="47">
        <f>F79</f>
        <v>42000000</v>
      </c>
      <c r="H79" s="26">
        <f t="shared" si="3"/>
        <v>0</v>
      </c>
      <c r="I79" s="27">
        <f t="shared" si="5"/>
        <v>100</v>
      </c>
    </row>
    <row r="80" spans="1:9" s="37" customFormat="1" ht="19.5" customHeight="1">
      <c r="A80" s="35">
        <v>5</v>
      </c>
      <c r="B80" s="86">
        <v>1</v>
      </c>
      <c r="C80" s="86">
        <v>4</v>
      </c>
      <c r="D80" s="86" t="s">
        <v>77</v>
      </c>
      <c r="E80" s="88" t="s">
        <v>78</v>
      </c>
      <c r="F80" s="47">
        <f>'[1]Table 1'!D72</f>
        <v>2000000</v>
      </c>
      <c r="G80" s="47">
        <f>F80</f>
        <v>2000000</v>
      </c>
      <c r="H80" s="26">
        <f t="shared" si="3"/>
        <v>0</v>
      </c>
      <c r="I80" s="27">
        <f t="shared" si="5"/>
        <v>100</v>
      </c>
    </row>
    <row r="81" spans="1:9" s="37" customFormat="1" ht="64.5" customHeight="1">
      <c r="A81" s="63">
        <v>5</v>
      </c>
      <c r="B81" s="63">
        <v>1</v>
      </c>
      <c r="C81" s="63">
        <v>6</v>
      </c>
      <c r="D81" s="63"/>
      <c r="E81" s="99" t="s">
        <v>79</v>
      </c>
      <c r="F81" s="65">
        <f>F82+F88</f>
        <v>4064000</v>
      </c>
      <c r="G81" s="65">
        <f>G82+G88</f>
        <v>2000000</v>
      </c>
      <c r="H81" s="65">
        <f t="shared" si="3"/>
        <v>2064000</v>
      </c>
      <c r="I81" s="71">
        <f t="shared" si="5"/>
        <v>49.212598425196852</v>
      </c>
    </row>
    <row r="82" spans="1:9" s="37" customFormat="1" ht="19.5" customHeight="1">
      <c r="A82" s="38">
        <v>5</v>
      </c>
      <c r="B82" s="91">
        <v>2</v>
      </c>
      <c r="C82" s="91"/>
      <c r="D82" s="100"/>
      <c r="E82" s="93" t="s">
        <v>50</v>
      </c>
      <c r="F82" s="94">
        <f>F83</f>
        <v>3564000</v>
      </c>
      <c r="G82" s="94">
        <f>G83</f>
        <v>2000000</v>
      </c>
      <c r="H82" s="101">
        <f t="shared" si="3"/>
        <v>1564000</v>
      </c>
      <c r="I82" s="95">
        <f t="shared" si="5"/>
        <v>56.116722783389449</v>
      </c>
    </row>
    <row r="83" spans="1:9" s="37" customFormat="1" ht="19.5" customHeight="1">
      <c r="A83" s="23">
        <v>5</v>
      </c>
      <c r="B83" s="86">
        <v>2</v>
      </c>
      <c r="C83" s="86">
        <v>1</v>
      </c>
      <c r="D83" s="86"/>
      <c r="E83" s="36" t="s">
        <v>51</v>
      </c>
      <c r="F83" s="47">
        <f>SUM(F84:F87)</f>
        <v>3564000</v>
      </c>
      <c r="G83" s="47">
        <f>SUM(G84:G87)</f>
        <v>2000000</v>
      </c>
      <c r="H83" s="26">
        <f t="shared" si="3"/>
        <v>1564000</v>
      </c>
      <c r="I83" s="27">
        <f t="shared" si="5"/>
        <v>56.116722783389449</v>
      </c>
    </row>
    <row r="84" spans="1:9" s="37" customFormat="1" ht="19.5" customHeight="1">
      <c r="A84" s="23">
        <v>5</v>
      </c>
      <c r="B84" s="86">
        <v>2</v>
      </c>
      <c r="C84" s="86">
        <v>1</v>
      </c>
      <c r="D84" s="87" t="s">
        <v>30</v>
      </c>
      <c r="E84" s="88" t="s">
        <v>52</v>
      </c>
      <c r="F84" s="47">
        <f>'[1]Table 1'!D77</f>
        <v>713500</v>
      </c>
      <c r="G84" s="47">
        <f>'[1]Table 1'!E77</f>
        <v>0</v>
      </c>
      <c r="H84" s="26">
        <f t="shared" si="3"/>
        <v>713500</v>
      </c>
      <c r="I84" s="27">
        <v>0</v>
      </c>
    </row>
    <row r="85" spans="1:9" s="37" customFormat="1" ht="19.5" customHeight="1">
      <c r="A85" s="23">
        <v>5</v>
      </c>
      <c r="B85" s="86">
        <v>2</v>
      </c>
      <c r="C85" s="86">
        <v>1</v>
      </c>
      <c r="D85" s="87" t="s">
        <v>57</v>
      </c>
      <c r="E85" s="88" t="s">
        <v>58</v>
      </c>
      <c r="F85" s="47">
        <f>'[1]Table 1'!D78</f>
        <v>100500</v>
      </c>
      <c r="G85" s="47">
        <f>'[1]Table 1'!E78</f>
        <v>0</v>
      </c>
      <c r="H85" s="26">
        <f t="shared" si="3"/>
        <v>100500</v>
      </c>
      <c r="I85" s="27">
        <v>0</v>
      </c>
    </row>
    <row r="86" spans="1:9" s="37" customFormat="1" ht="15" customHeight="1">
      <c r="A86" s="23">
        <v>5</v>
      </c>
      <c r="B86" s="86">
        <v>2</v>
      </c>
      <c r="C86" s="86">
        <v>1</v>
      </c>
      <c r="D86" s="87" t="s">
        <v>59</v>
      </c>
      <c r="E86" s="89" t="s">
        <v>60</v>
      </c>
      <c r="F86" s="47">
        <f>'[1]Table 1'!D79</f>
        <v>750000</v>
      </c>
      <c r="G86" s="47">
        <f>'[1]Table 1'!E79</f>
        <v>0</v>
      </c>
      <c r="H86" s="26">
        <f t="shared" si="3"/>
        <v>750000</v>
      </c>
      <c r="I86" s="27">
        <f>G86/F86*100</f>
        <v>0</v>
      </c>
    </row>
    <row r="87" spans="1:9" s="37" customFormat="1" ht="15" customHeight="1">
      <c r="A87" s="23">
        <v>5</v>
      </c>
      <c r="B87" s="86">
        <v>2</v>
      </c>
      <c r="C87" s="86">
        <v>1</v>
      </c>
      <c r="D87" s="87" t="s">
        <v>61</v>
      </c>
      <c r="E87" s="88" t="s">
        <v>62</v>
      </c>
      <c r="F87" s="47">
        <f>'[1]Table 1'!D80</f>
        <v>2000000</v>
      </c>
      <c r="G87" s="47">
        <f>'[1]Table 1'!E80</f>
        <v>2000000</v>
      </c>
      <c r="H87" s="26">
        <f t="shared" si="3"/>
        <v>0</v>
      </c>
      <c r="I87" s="27">
        <f>G87/F87*100</f>
        <v>100</v>
      </c>
    </row>
    <row r="88" spans="1:9" s="37" customFormat="1" ht="15" customHeight="1">
      <c r="A88" s="38">
        <v>5</v>
      </c>
      <c r="B88" s="91">
        <v>3</v>
      </c>
      <c r="C88" s="91"/>
      <c r="D88" s="100"/>
      <c r="E88" s="93" t="s">
        <v>80</v>
      </c>
      <c r="F88" s="94">
        <f>SUM(F89:F90)</f>
        <v>500000</v>
      </c>
      <c r="G88" s="47">
        <f>'[1]Table 1'!E81</f>
        <v>0</v>
      </c>
      <c r="H88" s="26">
        <f t="shared" si="3"/>
        <v>500000</v>
      </c>
      <c r="I88" s="95">
        <v>0</v>
      </c>
    </row>
    <row r="89" spans="1:9" s="37" customFormat="1" ht="15" customHeight="1">
      <c r="A89" s="38">
        <v>5</v>
      </c>
      <c r="B89" s="91">
        <v>3</v>
      </c>
      <c r="C89" s="86">
        <v>2</v>
      </c>
      <c r="D89" s="87" t="s">
        <v>38</v>
      </c>
      <c r="E89" s="89" t="s">
        <v>81</v>
      </c>
      <c r="F89" s="47">
        <v>0</v>
      </c>
      <c r="G89" s="47">
        <v>0</v>
      </c>
      <c r="H89" s="101">
        <f t="shared" si="3"/>
        <v>0</v>
      </c>
      <c r="I89" s="95">
        <v>0</v>
      </c>
    </row>
    <row r="90" spans="1:9" s="37" customFormat="1" ht="33" customHeight="1">
      <c r="A90" s="38">
        <v>5</v>
      </c>
      <c r="B90" s="91">
        <v>3</v>
      </c>
      <c r="C90" s="86">
        <v>2</v>
      </c>
      <c r="D90" s="87" t="s">
        <v>55</v>
      </c>
      <c r="E90" s="89" t="s">
        <v>82</v>
      </c>
      <c r="F90" s="47">
        <f>'[1]Table 1'!D81</f>
        <v>500000</v>
      </c>
      <c r="G90" s="47">
        <f>'[1]Table 1'!E81</f>
        <v>0</v>
      </c>
      <c r="H90" s="26">
        <f t="shared" si="3"/>
        <v>500000</v>
      </c>
      <c r="I90" s="27">
        <v>0</v>
      </c>
    </row>
    <row r="91" spans="1:9" s="37" customFormat="1" ht="33" customHeight="1">
      <c r="A91" s="30">
        <v>5</v>
      </c>
      <c r="B91" s="102">
        <v>1</v>
      </c>
      <c r="C91" s="103">
        <v>2</v>
      </c>
      <c r="D91" s="104"/>
      <c r="E91" s="105" t="s">
        <v>83</v>
      </c>
      <c r="F91" s="33">
        <f>F92+F104+F108</f>
        <v>70782352.090000004</v>
      </c>
      <c r="G91" s="33">
        <f>G92+G104+G108</f>
        <v>58010925.890000001</v>
      </c>
      <c r="H91" s="33">
        <f t="shared" si="3"/>
        <v>12771426.200000003</v>
      </c>
      <c r="I91" s="34">
        <f t="shared" ref="I91:I112" si="6">G91/F91*100</f>
        <v>81.956764895632332</v>
      </c>
    </row>
    <row r="92" spans="1:9" s="37" customFormat="1" ht="30.75" customHeight="1">
      <c r="A92" s="63">
        <v>5</v>
      </c>
      <c r="B92" s="63">
        <v>1</v>
      </c>
      <c r="C92" s="63">
        <v>2</v>
      </c>
      <c r="D92" s="106" t="s">
        <v>75</v>
      </c>
      <c r="E92" s="107" t="s">
        <v>84</v>
      </c>
      <c r="F92" s="108">
        <f>F93+F99</f>
        <v>20893886.199999999</v>
      </c>
      <c r="G92" s="108">
        <f>G93+G99</f>
        <v>9615000</v>
      </c>
      <c r="H92" s="65">
        <f>F92-G92</f>
        <v>11278886.199999999</v>
      </c>
      <c r="I92" s="108">
        <f t="shared" si="6"/>
        <v>46.018246237026027</v>
      </c>
    </row>
    <row r="93" spans="1:9" s="37" customFormat="1" ht="20.100000000000001" customHeight="1">
      <c r="A93" s="23">
        <v>5</v>
      </c>
      <c r="B93" s="86">
        <v>2</v>
      </c>
      <c r="C93" s="86"/>
      <c r="D93" s="87"/>
      <c r="E93" s="96" t="s">
        <v>85</v>
      </c>
      <c r="F93" s="109">
        <f>F94</f>
        <v>8507500</v>
      </c>
      <c r="G93" s="109">
        <f>G94</f>
        <v>4340000</v>
      </c>
      <c r="H93" s="25">
        <f t="shared" si="3"/>
        <v>4167500</v>
      </c>
      <c r="I93" s="110">
        <f t="shared" si="6"/>
        <v>51.013811342932705</v>
      </c>
    </row>
    <row r="94" spans="1:9" s="37" customFormat="1" ht="20.100000000000001" customHeight="1">
      <c r="A94" s="23">
        <v>5</v>
      </c>
      <c r="B94" s="86">
        <v>2</v>
      </c>
      <c r="C94" s="86">
        <v>6</v>
      </c>
      <c r="D94" s="87"/>
      <c r="E94" s="96" t="s">
        <v>86</v>
      </c>
      <c r="F94" s="111">
        <f>SUM(F95:F96)</f>
        <v>8507500</v>
      </c>
      <c r="G94" s="111">
        <f>SUM(G95:G96)</f>
        <v>4340000</v>
      </c>
      <c r="H94" s="25">
        <f t="shared" si="3"/>
        <v>4167500</v>
      </c>
      <c r="I94" s="112">
        <f t="shared" si="6"/>
        <v>51.013811342932705</v>
      </c>
    </row>
    <row r="95" spans="1:9" s="37" customFormat="1" ht="33" customHeight="1">
      <c r="A95" s="23">
        <v>5</v>
      </c>
      <c r="B95" s="86">
        <v>2</v>
      </c>
      <c r="C95" s="86">
        <v>6</v>
      </c>
      <c r="D95" s="87" t="s">
        <v>30</v>
      </c>
      <c r="E95" s="96" t="s">
        <v>87</v>
      </c>
      <c r="F95" s="111">
        <f>'[1]Table 1'!D86</f>
        <v>4507500</v>
      </c>
      <c r="G95" s="111">
        <f>'[1]Table 1'!E86</f>
        <v>3340000</v>
      </c>
      <c r="H95" s="25">
        <f t="shared" si="3"/>
        <v>1167500</v>
      </c>
      <c r="I95" s="112">
        <f t="shared" si="6"/>
        <v>74.09872434830838</v>
      </c>
    </row>
    <row r="96" spans="1:9" s="37" customFormat="1" ht="35.25" customHeight="1">
      <c r="A96" s="23">
        <v>5</v>
      </c>
      <c r="B96" s="86">
        <v>2</v>
      </c>
      <c r="C96" s="86">
        <v>6</v>
      </c>
      <c r="D96" s="87" t="s">
        <v>36</v>
      </c>
      <c r="E96" s="96" t="s">
        <v>88</v>
      </c>
      <c r="F96" s="111">
        <f>'[1]Table 1'!D87</f>
        <v>4000000</v>
      </c>
      <c r="G96" s="111">
        <f>'[1]Table 1'!E87</f>
        <v>1000000</v>
      </c>
      <c r="H96" s="25">
        <f t="shared" si="3"/>
        <v>3000000</v>
      </c>
      <c r="I96" s="112">
        <f>G96/F96*100</f>
        <v>25</v>
      </c>
    </row>
    <row r="97" spans="1:9" s="37" customFormat="1" ht="20.100000000000001" hidden="1" customHeight="1">
      <c r="A97" s="23">
        <v>5</v>
      </c>
      <c r="B97" s="86"/>
      <c r="C97" s="86"/>
      <c r="D97" s="86"/>
      <c r="E97" s="113"/>
      <c r="F97" s="109"/>
      <c r="G97" s="109"/>
      <c r="H97" s="25">
        <f t="shared" si="3"/>
        <v>0</v>
      </c>
      <c r="I97" s="112" t="e">
        <f t="shared" si="6"/>
        <v>#DIV/0!</v>
      </c>
    </row>
    <row r="98" spans="1:9" s="37" customFormat="1" ht="20.100000000000001" hidden="1" customHeight="1">
      <c r="A98" s="23">
        <v>5</v>
      </c>
      <c r="B98" s="86">
        <v>1</v>
      </c>
      <c r="C98" s="86">
        <v>3</v>
      </c>
      <c r="D98" s="86">
        <v>3</v>
      </c>
      <c r="E98" s="96" t="s">
        <v>80</v>
      </c>
      <c r="F98" s="114"/>
      <c r="G98" s="114"/>
      <c r="H98" s="25">
        <f t="shared" si="3"/>
        <v>0</v>
      </c>
      <c r="I98" s="112" t="e">
        <f t="shared" si="6"/>
        <v>#DIV/0!</v>
      </c>
    </row>
    <row r="99" spans="1:9" s="37" customFormat="1" ht="20.100000000000001" customHeight="1">
      <c r="A99" s="23">
        <v>5</v>
      </c>
      <c r="B99" s="86">
        <v>3</v>
      </c>
      <c r="C99" s="86"/>
      <c r="D99" s="87"/>
      <c r="E99" s="96" t="s">
        <v>80</v>
      </c>
      <c r="F99" s="109">
        <f>SUM(F100:F101)</f>
        <v>12386386.199999999</v>
      </c>
      <c r="G99" s="109">
        <f>SUM(G100:G101)</f>
        <v>5275000</v>
      </c>
      <c r="H99" s="25">
        <f>F99-G99</f>
        <v>7111386.1999999993</v>
      </c>
      <c r="I99" s="110">
        <f>I100</f>
        <v>42.587078384492813</v>
      </c>
    </row>
    <row r="100" spans="1:9" s="37" customFormat="1" ht="34.5" customHeight="1">
      <c r="A100" s="23">
        <v>5</v>
      </c>
      <c r="B100" s="86">
        <v>3</v>
      </c>
      <c r="C100" s="86">
        <v>2</v>
      </c>
      <c r="D100" s="86" t="s">
        <v>89</v>
      </c>
      <c r="E100" s="97" t="s">
        <v>81</v>
      </c>
      <c r="F100" s="114">
        <f>'[1]Table 1'!D90</f>
        <v>12386386.199999999</v>
      </c>
      <c r="G100" s="114">
        <f>'[1]Table 1'!E90</f>
        <v>5275000</v>
      </c>
      <c r="H100" s="25">
        <f t="shared" ref="H100:H101" si="7">F100-G100</f>
        <v>7111386.1999999993</v>
      </c>
      <c r="I100" s="112">
        <f t="shared" si="6"/>
        <v>42.587078384492813</v>
      </c>
    </row>
    <row r="101" spans="1:9" s="37" customFormat="1" ht="33.75" customHeight="1">
      <c r="A101" s="23">
        <v>5</v>
      </c>
      <c r="B101" s="35">
        <v>3</v>
      </c>
      <c r="C101" s="35">
        <v>3</v>
      </c>
      <c r="D101" s="67" t="s">
        <v>36</v>
      </c>
      <c r="E101" s="115" t="s">
        <v>90</v>
      </c>
      <c r="F101" s="26">
        <v>0</v>
      </c>
      <c r="G101" s="26">
        <v>0</v>
      </c>
      <c r="H101" s="25">
        <f t="shared" si="7"/>
        <v>0</v>
      </c>
      <c r="I101" s="112" t="e">
        <f t="shared" si="6"/>
        <v>#DIV/0!</v>
      </c>
    </row>
    <row r="102" spans="1:9" s="37" customFormat="1" ht="20.100000000000001" hidden="1" customHeight="1">
      <c r="A102" s="23">
        <v>5</v>
      </c>
      <c r="B102" s="35">
        <v>1</v>
      </c>
      <c r="C102" s="35">
        <v>5</v>
      </c>
      <c r="D102" s="35">
        <v>3</v>
      </c>
      <c r="E102" s="36" t="s">
        <v>80</v>
      </c>
      <c r="F102" s="26"/>
      <c r="G102" s="26"/>
      <c r="H102" s="25">
        <f t="shared" si="3"/>
        <v>0</v>
      </c>
      <c r="I102" s="112" t="e">
        <f t="shared" si="6"/>
        <v>#DIV/0!</v>
      </c>
    </row>
    <row r="103" spans="1:9" s="37" customFormat="1" ht="20.100000000000001" hidden="1" customHeight="1">
      <c r="A103" s="23">
        <v>5</v>
      </c>
      <c r="B103" s="35"/>
      <c r="C103" s="35"/>
      <c r="D103" s="35"/>
      <c r="E103" s="36"/>
      <c r="F103" s="26"/>
      <c r="G103" s="26"/>
      <c r="H103" s="25">
        <f t="shared" si="3"/>
        <v>0</v>
      </c>
      <c r="I103" s="112" t="e">
        <f t="shared" si="6"/>
        <v>#DIV/0!</v>
      </c>
    </row>
    <row r="104" spans="1:9" s="37" customFormat="1" ht="33" customHeight="1">
      <c r="A104" s="63">
        <v>5</v>
      </c>
      <c r="B104" s="63">
        <v>1</v>
      </c>
      <c r="C104" s="63">
        <v>2</v>
      </c>
      <c r="D104" s="106" t="s">
        <v>77</v>
      </c>
      <c r="E104" s="107" t="s">
        <v>91</v>
      </c>
      <c r="F104" s="108">
        <f>F105</f>
        <v>14577912.5</v>
      </c>
      <c r="G104" s="108">
        <f t="shared" ref="G104:H104" si="8">G105</f>
        <v>14205372.5</v>
      </c>
      <c r="H104" s="108">
        <f t="shared" si="8"/>
        <v>372540</v>
      </c>
      <c r="I104" s="108">
        <f t="shared" si="6"/>
        <v>97.444490080455623</v>
      </c>
    </row>
    <row r="105" spans="1:9" s="37" customFormat="1" ht="20.100000000000001" customHeight="1">
      <c r="A105" s="23">
        <v>5</v>
      </c>
      <c r="B105" s="86">
        <v>2</v>
      </c>
      <c r="C105" s="86"/>
      <c r="D105" s="87"/>
      <c r="E105" s="96" t="s">
        <v>85</v>
      </c>
      <c r="F105" s="114">
        <f>F106</f>
        <v>14577912.5</v>
      </c>
      <c r="G105" s="114">
        <f>G106</f>
        <v>14205372.5</v>
      </c>
      <c r="H105" s="25">
        <f t="shared" ref="H105:H107" si="9">F105-G105</f>
        <v>372540</v>
      </c>
      <c r="I105" s="112">
        <f t="shared" si="6"/>
        <v>97.444490080455623</v>
      </c>
    </row>
    <row r="106" spans="1:9" s="37" customFormat="1" ht="20.100000000000001" customHeight="1">
      <c r="A106" s="23">
        <v>5</v>
      </c>
      <c r="B106" s="86">
        <v>2</v>
      </c>
      <c r="C106" s="86">
        <v>1</v>
      </c>
      <c r="D106" s="87"/>
      <c r="E106" s="96" t="s">
        <v>86</v>
      </c>
      <c r="F106" s="111">
        <f>SUM(F107:F107)</f>
        <v>14577912.5</v>
      </c>
      <c r="G106" s="111">
        <f>SUM(G107:G107)</f>
        <v>14205372.5</v>
      </c>
      <c r="H106" s="25">
        <f t="shared" si="9"/>
        <v>372540</v>
      </c>
      <c r="I106" s="112">
        <f t="shared" si="6"/>
        <v>97.444490080455623</v>
      </c>
    </row>
    <row r="107" spans="1:9" s="37" customFormat="1" ht="33" customHeight="1">
      <c r="A107" s="23">
        <v>5</v>
      </c>
      <c r="B107" s="86">
        <v>2</v>
      </c>
      <c r="C107" s="86">
        <v>1</v>
      </c>
      <c r="D107" s="87">
        <v>99</v>
      </c>
      <c r="E107" s="116" t="str">
        <f>'[2]1.2.03. Padmasana'!$E$32</f>
        <v>Belanja Modal Gedung, Bangunan dan Taman</v>
      </c>
      <c r="F107" s="111">
        <f>'[1]Table 1'!D93</f>
        <v>14577912.5</v>
      </c>
      <c r="G107" s="111">
        <v>14205372.5</v>
      </c>
      <c r="H107" s="25">
        <f t="shared" si="9"/>
        <v>372540</v>
      </c>
      <c r="I107" s="112">
        <f t="shared" si="6"/>
        <v>97.444490080455623</v>
      </c>
    </row>
    <row r="108" spans="1:9" s="37" customFormat="1" ht="36.75" customHeight="1">
      <c r="A108" s="63">
        <v>5</v>
      </c>
      <c r="B108" s="63">
        <v>1</v>
      </c>
      <c r="C108" s="63">
        <v>2</v>
      </c>
      <c r="D108" s="106" t="s">
        <v>77</v>
      </c>
      <c r="E108" s="107" t="str">
        <f>'[2]1.2.03. Padmasana'!$I$9</f>
        <v>Pembangunan/Rehabilitasi/Peningkatan Gedung/Prasarana Kantor Desa (Pembangunan padmasana /Tempat Suci di kantor Desa )</v>
      </c>
      <c r="F108" s="108">
        <f>F109</f>
        <v>35310553.390000001</v>
      </c>
      <c r="G108" s="108">
        <f t="shared" ref="G108:H108" si="10">G109</f>
        <v>34190553.390000001</v>
      </c>
      <c r="H108" s="108">
        <f t="shared" si="10"/>
        <v>1120000</v>
      </c>
      <c r="I108" s="108">
        <f t="shared" si="6"/>
        <v>96.828143734736301</v>
      </c>
    </row>
    <row r="109" spans="1:9" s="37" customFormat="1" ht="20.100000000000001" customHeight="1">
      <c r="A109" s="23">
        <v>5</v>
      </c>
      <c r="B109" s="86">
        <v>2</v>
      </c>
      <c r="C109" s="86"/>
      <c r="D109" s="87"/>
      <c r="E109" s="96" t="s">
        <v>85</v>
      </c>
      <c r="F109" s="114">
        <f>F110</f>
        <v>35310553.390000001</v>
      </c>
      <c r="G109" s="114">
        <f>G110</f>
        <v>34190553.390000001</v>
      </c>
      <c r="H109" s="25">
        <f t="shared" ref="H109:H112" si="11">F109-G109</f>
        <v>1120000</v>
      </c>
      <c r="I109" s="112">
        <f t="shared" si="6"/>
        <v>96.828143734736301</v>
      </c>
    </row>
    <row r="110" spans="1:9" s="37" customFormat="1" ht="20.100000000000001" customHeight="1">
      <c r="A110" s="23">
        <v>5</v>
      </c>
      <c r="B110" s="86">
        <v>2</v>
      </c>
      <c r="C110" s="86">
        <v>1</v>
      </c>
      <c r="D110" s="87"/>
      <c r="E110" s="96" t="s">
        <v>86</v>
      </c>
      <c r="F110" s="111">
        <f>SUM(F111:F111)</f>
        <v>35310553.390000001</v>
      </c>
      <c r="G110" s="111">
        <f>SUM(G111:G111)</f>
        <v>34190553.390000001</v>
      </c>
      <c r="H110" s="25">
        <f t="shared" si="11"/>
        <v>1120000</v>
      </c>
      <c r="I110" s="112">
        <f t="shared" si="6"/>
        <v>96.828143734736301</v>
      </c>
    </row>
    <row r="111" spans="1:9" s="37" customFormat="1" ht="20.100000000000001" customHeight="1">
      <c r="A111" s="23">
        <v>5</v>
      </c>
      <c r="B111" s="86">
        <v>2</v>
      </c>
      <c r="C111" s="86">
        <v>1</v>
      </c>
      <c r="D111" s="87">
        <v>99</v>
      </c>
      <c r="E111" s="116" t="str">
        <f>E107</f>
        <v>Belanja Modal Gedung, Bangunan dan Taman</v>
      </c>
      <c r="F111" s="111">
        <f>'[1]Table 1'!D98</f>
        <v>35310553.390000001</v>
      </c>
      <c r="G111" s="111">
        <v>34190553.390000001</v>
      </c>
      <c r="H111" s="25">
        <f t="shared" si="11"/>
        <v>1120000</v>
      </c>
      <c r="I111" s="112">
        <f t="shared" si="6"/>
        <v>96.828143734736301</v>
      </c>
    </row>
    <row r="112" spans="1:9" s="37" customFormat="1" ht="31.5" customHeight="1">
      <c r="A112" s="56">
        <v>5</v>
      </c>
      <c r="B112" s="103">
        <v>1</v>
      </c>
      <c r="C112" s="103">
        <v>3</v>
      </c>
      <c r="D112" s="103"/>
      <c r="E112" s="117" t="s">
        <v>92</v>
      </c>
      <c r="F112" s="33">
        <f>F113+F118+F132</f>
        <v>38470000</v>
      </c>
      <c r="G112" s="33">
        <f>G113+G118+G132</f>
        <v>25850000</v>
      </c>
      <c r="H112" s="60">
        <f t="shared" si="11"/>
        <v>12620000</v>
      </c>
      <c r="I112" s="34">
        <f t="shared" si="6"/>
        <v>67.195217052248495</v>
      </c>
    </row>
    <row r="113" spans="1:9" s="37" customFormat="1" ht="48" customHeight="1">
      <c r="A113" s="63">
        <v>5</v>
      </c>
      <c r="B113" s="63">
        <v>1</v>
      </c>
      <c r="C113" s="63">
        <v>3</v>
      </c>
      <c r="D113" s="63">
        <v>1</v>
      </c>
      <c r="E113" s="118" t="s">
        <v>93</v>
      </c>
      <c r="F113" s="65">
        <f>F114</f>
        <v>0</v>
      </c>
      <c r="G113" s="65">
        <f>G114</f>
        <v>0</v>
      </c>
      <c r="H113" s="65">
        <f>H114</f>
        <v>0</v>
      </c>
      <c r="I113" s="65">
        <f>I114</f>
        <v>0</v>
      </c>
    </row>
    <row r="114" spans="1:9" s="37" customFormat="1" ht="20.100000000000001" customHeight="1">
      <c r="A114" s="38">
        <v>5</v>
      </c>
      <c r="B114" s="38">
        <v>2</v>
      </c>
      <c r="C114" s="38"/>
      <c r="D114" s="80"/>
      <c r="E114" s="81" t="s">
        <v>50</v>
      </c>
      <c r="F114" s="25">
        <f>F115</f>
        <v>0</v>
      </c>
      <c r="G114" s="25">
        <f>SUM(G115:G116)</f>
        <v>0</v>
      </c>
      <c r="H114" s="40">
        <f>G114-F114</f>
        <v>0</v>
      </c>
      <c r="I114" s="119">
        <v>0</v>
      </c>
    </row>
    <row r="115" spans="1:9" s="37" customFormat="1" ht="20.100000000000001" customHeight="1">
      <c r="A115" s="38">
        <v>5</v>
      </c>
      <c r="B115" s="84">
        <v>2</v>
      </c>
      <c r="C115" s="84">
        <v>6</v>
      </c>
      <c r="D115" s="84"/>
      <c r="E115" s="39" t="s">
        <v>94</v>
      </c>
      <c r="F115" s="120">
        <f>F117</f>
        <v>0</v>
      </c>
      <c r="G115" s="120">
        <f>G117</f>
        <v>0</v>
      </c>
      <c r="H115" s="40">
        <f>G115-F115</f>
        <v>0</v>
      </c>
      <c r="I115" s="119">
        <v>0</v>
      </c>
    </row>
    <row r="116" spans="1:9" s="37" customFormat="1" ht="20.100000000000001" customHeight="1">
      <c r="A116" s="23">
        <v>5</v>
      </c>
      <c r="B116" s="35">
        <v>2</v>
      </c>
      <c r="C116" s="35">
        <v>1</v>
      </c>
      <c r="D116" s="35">
        <v>1</v>
      </c>
      <c r="E116" s="88" t="s">
        <v>95</v>
      </c>
      <c r="F116" s="47">
        <v>0</v>
      </c>
      <c r="G116" s="47">
        <f>F116</f>
        <v>0</v>
      </c>
      <c r="H116" s="26">
        <f>G116-F116</f>
        <v>0</v>
      </c>
      <c r="I116" s="27">
        <v>0</v>
      </c>
    </row>
    <row r="117" spans="1:9" s="37" customFormat="1" ht="16.5" customHeight="1">
      <c r="A117" s="23">
        <v>5</v>
      </c>
      <c r="B117" s="35">
        <v>2</v>
      </c>
      <c r="C117" s="35">
        <v>1</v>
      </c>
      <c r="D117" s="87" t="s">
        <v>57</v>
      </c>
      <c r="E117" s="88" t="s">
        <v>58</v>
      </c>
      <c r="F117" s="47">
        <v>0</v>
      </c>
      <c r="G117" s="47">
        <v>0</v>
      </c>
      <c r="H117" s="26">
        <f>G117-F117</f>
        <v>0</v>
      </c>
      <c r="I117" s="27">
        <v>0</v>
      </c>
    </row>
    <row r="118" spans="1:9" s="37" customFormat="1" ht="37.5" customHeight="1">
      <c r="A118" s="63">
        <v>5</v>
      </c>
      <c r="B118" s="63">
        <v>1</v>
      </c>
      <c r="C118" s="63">
        <v>3</v>
      </c>
      <c r="D118" s="63">
        <v>2</v>
      </c>
      <c r="E118" s="121" t="s">
        <v>96</v>
      </c>
      <c r="F118" s="65">
        <f>F119+F125</f>
        <v>38470000</v>
      </c>
      <c r="G118" s="65">
        <f>G119+G125</f>
        <v>25850000</v>
      </c>
      <c r="H118" s="65">
        <f>F118-G118</f>
        <v>12620000</v>
      </c>
      <c r="I118" s="65">
        <f>I119</f>
        <v>0</v>
      </c>
    </row>
    <row r="119" spans="1:9" s="37" customFormat="1" ht="20.100000000000001" customHeight="1">
      <c r="A119" s="38">
        <v>5</v>
      </c>
      <c r="B119" s="38">
        <v>2</v>
      </c>
      <c r="C119" s="38"/>
      <c r="D119" s="80"/>
      <c r="E119" s="81" t="s">
        <v>50</v>
      </c>
      <c r="F119" s="120">
        <f>F120</f>
        <v>2620000</v>
      </c>
      <c r="G119" s="120">
        <f>G120</f>
        <v>0</v>
      </c>
      <c r="H119" s="62">
        <f t="shared" ref="H119:H128" si="12">F119-G119</f>
        <v>2620000</v>
      </c>
      <c r="I119" s="119">
        <f>G119/F119*100</f>
        <v>0</v>
      </c>
    </row>
    <row r="120" spans="1:9" s="37" customFormat="1" ht="20.100000000000001" customHeight="1">
      <c r="A120" s="38">
        <v>5</v>
      </c>
      <c r="B120" s="84">
        <v>2</v>
      </c>
      <c r="C120" s="84">
        <v>1</v>
      </c>
      <c r="D120" s="84"/>
      <c r="E120" s="39" t="s">
        <v>51</v>
      </c>
      <c r="F120" s="120">
        <f>SUM(F121:F124)</f>
        <v>2620000</v>
      </c>
      <c r="G120" s="120">
        <f>SUM(G121:G124)</f>
        <v>0</v>
      </c>
      <c r="H120" s="62">
        <f t="shared" si="12"/>
        <v>2620000</v>
      </c>
      <c r="I120" s="119">
        <v>0</v>
      </c>
    </row>
    <row r="121" spans="1:9" s="37" customFormat="1" ht="20.100000000000001" customHeight="1">
      <c r="A121" s="23">
        <v>5</v>
      </c>
      <c r="B121" s="86">
        <v>2</v>
      </c>
      <c r="C121" s="86">
        <v>1</v>
      </c>
      <c r="D121" s="87" t="s">
        <v>30</v>
      </c>
      <c r="E121" s="88" t="s">
        <v>52</v>
      </c>
      <c r="F121" s="47">
        <v>0</v>
      </c>
      <c r="G121" s="47">
        <v>0</v>
      </c>
      <c r="H121" s="62">
        <f t="shared" si="12"/>
        <v>0</v>
      </c>
      <c r="I121" s="27">
        <v>0</v>
      </c>
    </row>
    <row r="122" spans="1:9" s="37" customFormat="1" ht="30.75" customHeight="1">
      <c r="A122" s="23">
        <v>5</v>
      </c>
      <c r="B122" s="86">
        <v>2</v>
      </c>
      <c r="C122" s="86">
        <v>1</v>
      </c>
      <c r="D122" s="87" t="s">
        <v>57</v>
      </c>
      <c r="E122" s="88" t="s">
        <v>58</v>
      </c>
      <c r="F122" s="47">
        <v>0</v>
      </c>
      <c r="G122" s="47">
        <f>F122</f>
        <v>0</v>
      </c>
      <c r="H122" s="62">
        <f t="shared" si="12"/>
        <v>0</v>
      </c>
      <c r="I122" s="27">
        <v>0</v>
      </c>
    </row>
    <row r="123" spans="1:9" s="37" customFormat="1" ht="30.75" customHeight="1">
      <c r="A123" s="23">
        <v>5</v>
      </c>
      <c r="B123" s="86">
        <v>2</v>
      </c>
      <c r="C123" s="86">
        <v>1</v>
      </c>
      <c r="D123" s="87" t="s">
        <v>59</v>
      </c>
      <c r="E123" s="89" t="s">
        <v>60</v>
      </c>
      <c r="F123" s="47">
        <v>1500000</v>
      </c>
      <c r="G123" s="47">
        <v>0</v>
      </c>
      <c r="H123" s="62">
        <f t="shared" si="12"/>
        <v>1500000</v>
      </c>
      <c r="I123" s="27">
        <v>0</v>
      </c>
    </row>
    <row r="124" spans="1:9" s="37" customFormat="1" ht="24" customHeight="1">
      <c r="A124" s="23">
        <v>5</v>
      </c>
      <c r="B124" s="86">
        <v>2</v>
      </c>
      <c r="C124" s="86">
        <v>1</v>
      </c>
      <c r="D124" s="87" t="s">
        <v>97</v>
      </c>
      <c r="E124" s="88" t="s">
        <v>63</v>
      </c>
      <c r="F124" s="47">
        <v>1120000</v>
      </c>
      <c r="G124" s="47">
        <v>0</v>
      </c>
      <c r="H124" s="62">
        <f t="shared" si="12"/>
        <v>1120000</v>
      </c>
      <c r="I124" s="27">
        <f>G124/F124*100</f>
        <v>0</v>
      </c>
    </row>
    <row r="125" spans="1:9" s="37" customFormat="1" ht="21.75" customHeight="1">
      <c r="A125" s="38">
        <v>5</v>
      </c>
      <c r="B125" s="38">
        <v>2</v>
      </c>
      <c r="C125" s="38">
        <v>2</v>
      </c>
      <c r="D125" s="80"/>
      <c r="E125" s="81" t="s">
        <v>64</v>
      </c>
      <c r="F125" s="120">
        <f>SUM(F126:F129)</f>
        <v>35850000</v>
      </c>
      <c r="G125" s="120">
        <f>SUM(G126:G129)</f>
        <v>25850000</v>
      </c>
      <c r="H125" s="62">
        <f t="shared" si="12"/>
        <v>10000000</v>
      </c>
      <c r="I125" s="119">
        <f>G125/F125*100</f>
        <v>72.105997210599725</v>
      </c>
    </row>
    <row r="126" spans="1:9" s="37" customFormat="1" ht="36" customHeight="1">
      <c r="A126" s="38">
        <v>5</v>
      </c>
      <c r="B126" s="91">
        <v>2</v>
      </c>
      <c r="C126" s="91">
        <v>2</v>
      </c>
      <c r="D126" s="92" t="s">
        <v>30</v>
      </c>
      <c r="E126" s="93" t="s">
        <v>65</v>
      </c>
      <c r="F126" s="47">
        <v>13050000</v>
      </c>
      <c r="G126" s="47">
        <v>3050000</v>
      </c>
      <c r="H126" s="62">
        <f t="shared" si="12"/>
        <v>10000000</v>
      </c>
      <c r="I126" s="27">
        <f>G126/F126*100</f>
        <v>23.371647509578544</v>
      </c>
    </row>
    <row r="127" spans="1:9" s="37" customFormat="1" ht="32.25" customHeight="1">
      <c r="A127" s="38">
        <v>5</v>
      </c>
      <c r="B127" s="91">
        <v>2</v>
      </c>
      <c r="C127" s="91">
        <v>2</v>
      </c>
      <c r="D127" s="92" t="s">
        <v>36</v>
      </c>
      <c r="E127" s="93" t="s">
        <v>98</v>
      </c>
      <c r="F127" s="47">
        <v>22800000</v>
      </c>
      <c r="G127" s="47">
        <f>F127</f>
        <v>22800000</v>
      </c>
      <c r="H127" s="62">
        <f t="shared" si="12"/>
        <v>0</v>
      </c>
      <c r="I127" s="27">
        <f>G127/F127*100</f>
        <v>100</v>
      </c>
    </row>
    <row r="128" spans="1:9" s="37" customFormat="1" ht="36" customHeight="1">
      <c r="A128" s="38">
        <v>5</v>
      </c>
      <c r="B128" s="91">
        <v>2</v>
      </c>
      <c r="C128" s="91">
        <v>2</v>
      </c>
      <c r="D128" s="92" t="s">
        <v>55</v>
      </c>
      <c r="E128" s="93" t="s">
        <v>99</v>
      </c>
      <c r="F128" s="47">
        <v>0</v>
      </c>
      <c r="G128" s="47">
        <v>0</v>
      </c>
      <c r="H128" s="62">
        <f t="shared" si="12"/>
        <v>0</v>
      </c>
      <c r="I128" s="27">
        <v>0</v>
      </c>
    </row>
    <row r="129" spans="1:9" s="37" customFormat="1" ht="17.25" customHeight="1">
      <c r="A129" s="23">
        <v>5</v>
      </c>
      <c r="B129" s="35">
        <v>2</v>
      </c>
      <c r="C129" s="35">
        <v>2</v>
      </c>
      <c r="D129" s="87" t="s">
        <v>57</v>
      </c>
      <c r="E129" s="96" t="s">
        <v>66</v>
      </c>
      <c r="F129" s="47">
        <v>0</v>
      </c>
      <c r="G129" s="47">
        <v>0</v>
      </c>
      <c r="H129" s="47"/>
      <c r="I129" s="27">
        <v>0</v>
      </c>
    </row>
    <row r="130" spans="1:9" s="37" customFormat="1" ht="17.25" customHeight="1">
      <c r="A130" s="38">
        <v>5</v>
      </c>
      <c r="B130" s="38">
        <v>2</v>
      </c>
      <c r="C130" s="38">
        <v>3</v>
      </c>
      <c r="D130" s="80"/>
      <c r="E130" s="81" t="s">
        <v>67</v>
      </c>
      <c r="F130" s="90">
        <f>SUM(F131:F131)</f>
        <v>0</v>
      </c>
      <c r="G130" s="90">
        <f>SUM(G131:G131)</f>
        <v>0</v>
      </c>
      <c r="H130" s="25">
        <f>F130-G130</f>
        <v>0</v>
      </c>
      <c r="I130" s="85">
        <v>0</v>
      </c>
    </row>
    <row r="131" spans="1:9" s="37" customFormat="1" ht="17.25" customHeight="1">
      <c r="A131" s="38">
        <v>5</v>
      </c>
      <c r="B131" s="91">
        <v>2</v>
      </c>
      <c r="C131" s="91">
        <v>3</v>
      </c>
      <c r="D131" s="87" t="s">
        <v>30</v>
      </c>
      <c r="E131" s="97" t="s">
        <v>100</v>
      </c>
      <c r="F131" s="94">
        <v>0</v>
      </c>
      <c r="G131" s="94">
        <v>0</v>
      </c>
      <c r="H131" s="26">
        <f>F131-G131</f>
        <v>0</v>
      </c>
      <c r="I131" s="27">
        <v>0</v>
      </c>
    </row>
    <row r="132" spans="1:9" s="37" customFormat="1" ht="33.75" customHeight="1">
      <c r="A132" s="122">
        <v>5</v>
      </c>
      <c r="B132" s="122">
        <v>1</v>
      </c>
      <c r="C132" s="122">
        <v>3</v>
      </c>
      <c r="D132" s="122">
        <v>5</v>
      </c>
      <c r="E132" s="123" t="s">
        <v>101</v>
      </c>
      <c r="F132" s="124">
        <f>F133+F135</f>
        <v>0</v>
      </c>
      <c r="G132" s="124">
        <f t="shared" ref="G132" si="13">G133+G135</f>
        <v>0</v>
      </c>
      <c r="H132" s="125">
        <f>F132-G132</f>
        <v>0</v>
      </c>
      <c r="I132" s="124">
        <f>I135</f>
        <v>0</v>
      </c>
    </row>
    <row r="133" spans="1:9" s="37" customFormat="1" ht="33.75" customHeight="1">
      <c r="A133" s="38">
        <v>5</v>
      </c>
      <c r="B133" s="84">
        <v>2</v>
      </c>
      <c r="C133" s="84">
        <v>1</v>
      </c>
      <c r="D133" s="84"/>
      <c r="E133" s="39" t="s">
        <v>51</v>
      </c>
      <c r="F133" s="40">
        <f>F134</f>
        <v>0</v>
      </c>
      <c r="G133" s="40">
        <f t="shared" ref="G133:I133" si="14">G134</f>
        <v>0</v>
      </c>
      <c r="H133" s="26">
        <f t="shared" ref="H133:H171" si="15">F133-G133</f>
        <v>0</v>
      </c>
      <c r="I133" s="40">
        <f t="shared" si="14"/>
        <v>0</v>
      </c>
    </row>
    <row r="134" spans="1:9" s="37" customFormat="1" ht="33.75" customHeight="1">
      <c r="A134" s="23">
        <v>5</v>
      </c>
      <c r="B134" s="35">
        <v>2</v>
      </c>
      <c r="C134" s="35">
        <v>1</v>
      </c>
      <c r="D134" s="87" t="s">
        <v>57</v>
      </c>
      <c r="E134" s="88" t="s">
        <v>58</v>
      </c>
      <c r="F134" s="47">
        <v>0</v>
      </c>
      <c r="G134" s="47">
        <f>F134</f>
        <v>0</v>
      </c>
      <c r="H134" s="26">
        <f t="shared" si="15"/>
        <v>0</v>
      </c>
      <c r="I134" s="27">
        <v>0</v>
      </c>
    </row>
    <row r="135" spans="1:9" s="37" customFormat="1" ht="20.100000000000001" customHeight="1">
      <c r="A135" s="38">
        <v>5</v>
      </c>
      <c r="B135" s="38">
        <v>2</v>
      </c>
      <c r="C135" s="38">
        <v>2</v>
      </c>
      <c r="D135" s="80"/>
      <c r="E135" s="81" t="s">
        <v>64</v>
      </c>
      <c r="F135" s="47">
        <f>SUM(F136:F137)</f>
        <v>0</v>
      </c>
      <c r="G135" s="47">
        <f>SUM(G136:G137)</f>
        <v>0</v>
      </c>
      <c r="H135" s="26">
        <f t="shared" si="15"/>
        <v>0</v>
      </c>
      <c r="I135" s="27">
        <v>0</v>
      </c>
    </row>
    <row r="136" spans="1:9" s="37" customFormat="1" ht="32.25" customHeight="1">
      <c r="A136" s="23">
        <v>5</v>
      </c>
      <c r="B136" s="35">
        <v>2</v>
      </c>
      <c r="C136" s="35">
        <v>2</v>
      </c>
      <c r="D136" s="67" t="s">
        <v>30</v>
      </c>
      <c r="E136" s="88" t="s">
        <v>102</v>
      </c>
      <c r="F136" s="47">
        <v>0</v>
      </c>
      <c r="G136" s="47">
        <v>0</v>
      </c>
      <c r="H136" s="26">
        <f t="shared" si="15"/>
        <v>0</v>
      </c>
      <c r="I136" s="27">
        <v>0</v>
      </c>
    </row>
    <row r="137" spans="1:9" s="37" customFormat="1" ht="32.25" customHeight="1">
      <c r="A137" s="23"/>
      <c r="B137" s="35"/>
      <c r="C137" s="35"/>
      <c r="D137" s="67"/>
      <c r="E137" s="88" t="s">
        <v>103</v>
      </c>
      <c r="F137" s="47">
        <v>0</v>
      </c>
      <c r="G137" s="47">
        <v>0</v>
      </c>
      <c r="H137" s="26">
        <f t="shared" si="15"/>
        <v>0</v>
      </c>
      <c r="I137" s="27">
        <v>0</v>
      </c>
    </row>
    <row r="138" spans="1:9" s="37" customFormat="1" ht="32.25" customHeight="1">
      <c r="A138" s="56">
        <v>5</v>
      </c>
      <c r="B138" s="56">
        <v>1</v>
      </c>
      <c r="C138" s="56">
        <v>4</v>
      </c>
      <c r="D138" s="104"/>
      <c r="E138" s="126" t="s">
        <v>104</v>
      </c>
      <c r="F138" s="33">
        <f>F139+F147+F152+F160+F167+F173+F181+F185+F190</f>
        <v>51400000</v>
      </c>
      <c r="G138" s="33">
        <f>G139+G147+G152+G160+G167+G173+G181+G185+G190</f>
        <v>48125000</v>
      </c>
      <c r="H138" s="33">
        <f t="shared" si="15"/>
        <v>3275000</v>
      </c>
      <c r="I138" s="34">
        <f t="shared" ref="I138:I143" si="16">G138/F138*100</f>
        <v>93.628404669260703</v>
      </c>
    </row>
    <row r="139" spans="1:9" s="37" customFormat="1" ht="48.75" customHeight="1">
      <c r="A139" s="122">
        <v>5</v>
      </c>
      <c r="B139" s="122">
        <v>1</v>
      </c>
      <c r="C139" s="122">
        <v>4</v>
      </c>
      <c r="D139" s="127" t="s">
        <v>30</v>
      </c>
      <c r="E139" s="128" t="s">
        <v>105</v>
      </c>
      <c r="F139" s="124">
        <f>F140</f>
        <v>32200000</v>
      </c>
      <c r="G139" s="124">
        <f>G140</f>
        <v>31450000</v>
      </c>
      <c r="H139" s="125">
        <f t="shared" si="15"/>
        <v>750000</v>
      </c>
      <c r="I139" s="129">
        <f t="shared" si="16"/>
        <v>97.67080745341616</v>
      </c>
    </row>
    <row r="140" spans="1:9" s="37" customFormat="1" ht="17.25" customHeight="1">
      <c r="A140" s="23">
        <v>5</v>
      </c>
      <c r="B140" s="35">
        <v>2</v>
      </c>
      <c r="C140" s="35"/>
      <c r="D140" s="49"/>
      <c r="E140" s="130" t="s">
        <v>85</v>
      </c>
      <c r="F140" s="120">
        <f>F141+F144</f>
        <v>32200000</v>
      </c>
      <c r="G140" s="120">
        <f>G141+G144</f>
        <v>31450000</v>
      </c>
      <c r="H140" s="26">
        <f t="shared" si="15"/>
        <v>750000</v>
      </c>
      <c r="I140" s="119">
        <f t="shared" si="16"/>
        <v>97.67080745341616</v>
      </c>
    </row>
    <row r="141" spans="1:9" s="37" customFormat="1" ht="17.25" customHeight="1">
      <c r="A141" s="38">
        <v>5</v>
      </c>
      <c r="B141" s="38">
        <v>2</v>
      </c>
      <c r="C141" s="38"/>
      <c r="D141" s="80"/>
      <c r="E141" s="81" t="s">
        <v>50</v>
      </c>
      <c r="F141" s="82">
        <f>F142</f>
        <v>3000000</v>
      </c>
      <c r="G141" s="82">
        <f>G142</f>
        <v>2250000</v>
      </c>
      <c r="H141" s="26">
        <f t="shared" si="15"/>
        <v>750000</v>
      </c>
      <c r="I141" s="27">
        <f t="shared" si="16"/>
        <v>75</v>
      </c>
    </row>
    <row r="142" spans="1:9" s="37" customFormat="1" ht="17.25" customHeight="1">
      <c r="A142" s="38">
        <v>5</v>
      </c>
      <c r="B142" s="84">
        <v>2</v>
      </c>
      <c r="C142" s="84">
        <v>1</v>
      </c>
      <c r="D142" s="84"/>
      <c r="E142" s="39" t="s">
        <v>51</v>
      </c>
      <c r="F142" s="40">
        <f>F143</f>
        <v>3000000</v>
      </c>
      <c r="G142" s="40">
        <f>G143</f>
        <v>2250000</v>
      </c>
      <c r="H142" s="26">
        <f t="shared" si="15"/>
        <v>750000</v>
      </c>
      <c r="I142" s="85">
        <f t="shared" si="16"/>
        <v>75</v>
      </c>
    </row>
    <row r="143" spans="1:9" s="37" customFormat="1" ht="17.25" customHeight="1">
      <c r="A143" s="23">
        <v>5</v>
      </c>
      <c r="B143" s="86">
        <v>2</v>
      </c>
      <c r="C143" s="86">
        <v>1</v>
      </c>
      <c r="D143" s="87" t="s">
        <v>59</v>
      </c>
      <c r="E143" s="89" t="s">
        <v>60</v>
      </c>
      <c r="F143" s="47">
        <v>3000000</v>
      </c>
      <c r="G143" s="47">
        <v>2250000</v>
      </c>
      <c r="H143" s="26">
        <f t="shared" si="15"/>
        <v>750000</v>
      </c>
      <c r="I143" s="27">
        <f t="shared" si="16"/>
        <v>75</v>
      </c>
    </row>
    <row r="144" spans="1:9" s="37" customFormat="1" ht="17.25" customHeight="1">
      <c r="A144" s="38">
        <v>5</v>
      </c>
      <c r="B144" s="38">
        <v>2</v>
      </c>
      <c r="C144" s="38">
        <v>2</v>
      </c>
      <c r="D144" s="80"/>
      <c r="E144" s="81" t="s">
        <v>64</v>
      </c>
      <c r="F144" s="47">
        <f>F145+F146</f>
        <v>29200000</v>
      </c>
      <c r="G144" s="47">
        <f>G145+G146</f>
        <v>29200000</v>
      </c>
      <c r="H144" s="26">
        <f t="shared" si="15"/>
        <v>0</v>
      </c>
      <c r="I144" s="27">
        <v>0</v>
      </c>
    </row>
    <row r="145" spans="1:9" s="37" customFormat="1" ht="33" customHeight="1">
      <c r="A145" s="38">
        <v>5</v>
      </c>
      <c r="B145" s="91">
        <v>2</v>
      </c>
      <c r="C145" s="91">
        <v>2</v>
      </c>
      <c r="D145" s="92" t="s">
        <v>30</v>
      </c>
      <c r="E145" s="93" t="s">
        <v>65</v>
      </c>
      <c r="F145" s="47">
        <v>5200000</v>
      </c>
      <c r="G145" s="47">
        <f>F145</f>
        <v>5200000</v>
      </c>
      <c r="H145" s="26">
        <f t="shared" si="15"/>
        <v>0</v>
      </c>
      <c r="I145" s="27">
        <f>G145/F145*100</f>
        <v>100</v>
      </c>
    </row>
    <row r="146" spans="1:9" s="37" customFormat="1" ht="33" customHeight="1">
      <c r="A146" s="38">
        <v>5</v>
      </c>
      <c r="B146" s="91">
        <v>2</v>
      </c>
      <c r="C146" s="91">
        <v>2</v>
      </c>
      <c r="D146" s="92" t="s">
        <v>36</v>
      </c>
      <c r="E146" s="88" t="s">
        <v>106</v>
      </c>
      <c r="F146" s="47">
        <v>24000000</v>
      </c>
      <c r="G146" s="47">
        <f>F146</f>
        <v>24000000</v>
      </c>
      <c r="H146" s="26">
        <f t="shared" si="15"/>
        <v>0</v>
      </c>
      <c r="I146" s="27">
        <f>G146/F146*100</f>
        <v>100</v>
      </c>
    </row>
    <row r="147" spans="1:9" s="37" customFormat="1" ht="54.75" customHeight="1">
      <c r="A147" s="122">
        <v>5</v>
      </c>
      <c r="B147" s="122">
        <v>1</v>
      </c>
      <c r="C147" s="122">
        <v>4</v>
      </c>
      <c r="D147" s="127" t="s">
        <v>36</v>
      </c>
      <c r="E147" s="128" t="s">
        <v>107</v>
      </c>
      <c r="F147" s="124">
        <f t="shared" ref="F147:G149" si="17">F148</f>
        <v>5600000</v>
      </c>
      <c r="G147" s="124">
        <f t="shared" si="17"/>
        <v>4450000</v>
      </c>
      <c r="H147" s="125">
        <f t="shared" si="15"/>
        <v>1150000</v>
      </c>
      <c r="I147" s="124">
        <f>I148</f>
        <v>79.464285714285708</v>
      </c>
    </row>
    <row r="148" spans="1:9" s="37" customFormat="1" ht="17.25" customHeight="1">
      <c r="A148" s="23">
        <v>5</v>
      </c>
      <c r="B148" s="35">
        <v>2</v>
      </c>
      <c r="C148" s="35"/>
      <c r="D148" s="49"/>
      <c r="E148" s="88" t="s">
        <v>85</v>
      </c>
      <c r="F148" s="47">
        <f t="shared" si="17"/>
        <v>5600000</v>
      </c>
      <c r="G148" s="47">
        <f t="shared" si="17"/>
        <v>4450000</v>
      </c>
      <c r="H148" s="26">
        <f t="shared" si="15"/>
        <v>1150000</v>
      </c>
      <c r="I148" s="27">
        <f>G148/F148*100</f>
        <v>79.464285714285708</v>
      </c>
    </row>
    <row r="149" spans="1:9" s="37" customFormat="1" ht="17.25" customHeight="1">
      <c r="A149" s="38">
        <v>5</v>
      </c>
      <c r="B149" s="38">
        <v>2</v>
      </c>
      <c r="C149" s="38"/>
      <c r="D149" s="80"/>
      <c r="E149" s="81" t="s">
        <v>50</v>
      </c>
      <c r="F149" s="82">
        <f t="shared" si="17"/>
        <v>5600000</v>
      </c>
      <c r="G149" s="82">
        <f t="shared" si="17"/>
        <v>4450000</v>
      </c>
      <c r="H149" s="26">
        <f t="shared" si="15"/>
        <v>1150000</v>
      </c>
      <c r="I149" s="27">
        <f>G149/F149*100</f>
        <v>79.464285714285708</v>
      </c>
    </row>
    <row r="150" spans="1:9" s="37" customFormat="1" ht="17.25" customHeight="1">
      <c r="A150" s="38">
        <v>5</v>
      </c>
      <c r="B150" s="84">
        <v>2</v>
      </c>
      <c r="C150" s="84">
        <v>1</v>
      </c>
      <c r="D150" s="84"/>
      <c r="E150" s="39" t="s">
        <v>51</v>
      </c>
      <c r="F150" s="40">
        <f>SUM(F151:F151)</f>
        <v>5600000</v>
      </c>
      <c r="G150" s="40">
        <f>SUM(G151:G151)</f>
        <v>4450000</v>
      </c>
      <c r="H150" s="26">
        <f t="shared" si="15"/>
        <v>1150000</v>
      </c>
      <c r="I150" s="85">
        <f>G150/F150*100</f>
        <v>79.464285714285708</v>
      </c>
    </row>
    <row r="151" spans="1:9" s="37" customFormat="1" ht="17.25" customHeight="1">
      <c r="A151" s="23">
        <v>5</v>
      </c>
      <c r="B151" s="86">
        <v>2</v>
      </c>
      <c r="C151" s="86">
        <v>1</v>
      </c>
      <c r="D151" s="87" t="s">
        <v>59</v>
      </c>
      <c r="E151" s="89" t="s">
        <v>60</v>
      </c>
      <c r="F151" s="47">
        <v>5600000</v>
      </c>
      <c r="G151" s="47">
        <v>4450000</v>
      </c>
      <c r="H151" s="26">
        <f t="shared" si="15"/>
        <v>1150000</v>
      </c>
      <c r="I151" s="27">
        <f>G151/F151*100</f>
        <v>79.464285714285708</v>
      </c>
    </row>
    <row r="152" spans="1:9" s="37" customFormat="1" ht="34.5" customHeight="1">
      <c r="A152" s="122">
        <v>5</v>
      </c>
      <c r="B152" s="122">
        <v>1</v>
      </c>
      <c r="C152" s="122">
        <v>4</v>
      </c>
      <c r="D152" s="127" t="s">
        <v>38</v>
      </c>
      <c r="E152" s="128" t="s">
        <v>108</v>
      </c>
      <c r="F152" s="124">
        <f>F153</f>
        <v>7900000</v>
      </c>
      <c r="G152" s="124">
        <f>G153</f>
        <v>7775000</v>
      </c>
      <c r="H152" s="125">
        <f t="shared" si="15"/>
        <v>125000</v>
      </c>
      <c r="I152" s="124">
        <f>I153</f>
        <v>98.417721518987349</v>
      </c>
    </row>
    <row r="153" spans="1:9" s="37" customFormat="1" ht="17.25" customHeight="1">
      <c r="A153" s="23">
        <v>5</v>
      </c>
      <c r="B153" s="35">
        <v>2</v>
      </c>
      <c r="C153" s="35"/>
      <c r="D153" s="49"/>
      <c r="E153" s="88" t="s">
        <v>85</v>
      </c>
      <c r="F153" s="120">
        <f>F154+F157</f>
        <v>7900000</v>
      </c>
      <c r="G153" s="120">
        <f>G154+G157</f>
        <v>7775000</v>
      </c>
      <c r="H153" s="25">
        <f t="shared" si="15"/>
        <v>125000</v>
      </c>
      <c r="I153" s="119">
        <f t="shared" ref="I153:I159" si="18">G153/F153*100</f>
        <v>98.417721518987349</v>
      </c>
    </row>
    <row r="154" spans="1:9" s="37" customFormat="1" ht="17.25" customHeight="1">
      <c r="A154" s="38">
        <v>5</v>
      </c>
      <c r="B154" s="38">
        <v>2</v>
      </c>
      <c r="C154" s="38"/>
      <c r="D154" s="80"/>
      <c r="E154" s="81" t="s">
        <v>50</v>
      </c>
      <c r="F154" s="120">
        <f>F155</f>
        <v>4750000</v>
      </c>
      <c r="G154" s="120">
        <f>G155</f>
        <v>4625000</v>
      </c>
      <c r="H154" s="25">
        <f t="shared" si="15"/>
        <v>125000</v>
      </c>
      <c r="I154" s="119">
        <f t="shared" si="18"/>
        <v>97.368421052631575</v>
      </c>
    </row>
    <row r="155" spans="1:9" s="37" customFormat="1" ht="17.25" customHeight="1">
      <c r="A155" s="38">
        <v>5</v>
      </c>
      <c r="B155" s="84">
        <v>2</v>
      </c>
      <c r="C155" s="84">
        <v>1</v>
      </c>
      <c r="D155" s="84"/>
      <c r="E155" s="39" t="s">
        <v>51</v>
      </c>
      <c r="F155" s="120">
        <f>F156</f>
        <v>4750000</v>
      </c>
      <c r="G155" s="120">
        <f>G156</f>
        <v>4625000</v>
      </c>
      <c r="H155" s="25">
        <f t="shared" si="15"/>
        <v>125000</v>
      </c>
      <c r="I155" s="119">
        <f t="shared" si="18"/>
        <v>97.368421052631575</v>
      </c>
    </row>
    <row r="156" spans="1:9" s="37" customFormat="1" ht="17.25" customHeight="1">
      <c r="A156" s="23">
        <v>5</v>
      </c>
      <c r="B156" s="86">
        <v>2</v>
      </c>
      <c r="C156" s="86">
        <v>1</v>
      </c>
      <c r="D156" s="87" t="s">
        <v>59</v>
      </c>
      <c r="E156" s="89" t="s">
        <v>60</v>
      </c>
      <c r="F156" s="47">
        <v>4750000</v>
      </c>
      <c r="G156" s="47">
        <v>4625000</v>
      </c>
      <c r="H156" s="26">
        <f t="shared" si="15"/>
        <v>125000</v>
      </c>
      <c r="I156" s="27">
        <f t="shared" si="18"/>
        <v>97.368421052631575</v>
      </c>
    </row>
    <row r="157" spans="1:9" s="37" customFormat="1" ht="17.25" customHeight="1">
      <c r="A157" s="38">
        <v>5</v>
      </c>
      <c r="B157" s="38">
        <v>2</v>
      </c>
      <c r="C157" s="38">
        <v>2</v>
      </c>
      <c r="D157" s="80"/>
      <c r="E157" s="81" t="s">
        <v>64</v>
      </c>
      <c r="F157" s="120">
        <f>F158+F159</f>
        <v>3150000</v>
      </c>
      <c r="G157" s="120">
        <f>G158</f>
        <v>3150000</v>
      </c>
      <c r="H157" s="25">
        <f t="shared" si="15"/>
        <v>0</v>
      </c>
      <c r="I157" s="119">
        <f t="shared" si="18"/>
        <v>100</v>
      </c>
    </row>
    <row r="158" spans="1:9" s="37" customFormat="1" ht="34.5" customHeight="1">
      <c r="A158" s="38">
        <v>5</v>
      </c>
      <c r="B158" s="91">
        <v>2</v>
      </c>
      <c r="C158" s="91">
        <v>2</v>
      </c>
      <c r="D158" s="92" t="s">
        <v>30</v>
      </c>
      <c r="E158" s="93" t="s">
        <v>65</v>
      </c>
      <c r="F158" s="47">
        <v>3150000</v>
      </c>
      <c r="G158" s="47">
        <f>F158</f>
        <v>3150000</v>
      </c>
      <c r="H158" s="26">
        <f t="shared" si="15"/>
        <v>0</v>
      </c>
      <c r="I158" s="27">
        <f t="shared" si="18"/>
        <v>100</v>
      </c>
    </row>
    <row r="159" spans="1:9" s="37" customFormat="1" ht="34.5" customHeight="1">
      <c r="A159" s="38">
        <v>5</v>
      </c>
      <c r="B159" s="91">
        <v>2</v>
      </c>
      <c r="C159" s="91">
        <v>2</v>
      </c>
      <c r="D159" s="92" t="s">
        <v>55</v>
      </c>
      <c r="E159" s="93" t="s">
        <v>109</v>
      </c>
      <c r="F159" s="47">
        <v>0</v>
      </c>
      <c r="G159" s="47">
        <v>0</v>
      </c>
      <c r="H159" s="26">
        <f t="shared" si="15"/>
        <v>0</v>
      </c>
      <c r="I159" s="27" t="e">
        <f t="shared" si="18"/>
        <v>#DIV/0!</v>
      </c>
    </row>
    <row r="160" spans="1:9" s="37" customFormat="1" ht="33.75" customHeight="1">
      <c r="A160" s="122">
        <v>5</v>
      </c>
      <c r="B160" s="122">
        <v>1</v>
      </c>
      <c r="C160" s="122">
        <v>4</v>
      </c>
      <c r="D160" s="127" t="s">
        <v>57</v>
      </c>
      <c r="E160" s="131" t="s">
        <v>110</v>
      </c>
      <c r="F160" s="124">
        <f>F161</f>
        <v>650000</v>
      </c>
      <c r="G160" s="124">
        <f>G161</f>
        <v>650000</v>
      </c>
      <c r="H160" s="125">
        <f t="shared" si="15"/>
        <v>0</v>
      </c>
      <c r="I160" s="129">
        <v>0</v>
      </c>
    </row>
    <row r="161" spans="1:9" s="37" customFormat="1" ht="17.25" customHeight="1">
      <c r="A161" s="23">
        <v>5</v>
      </c>
      <c r="B161" s="35">
        <v>3</v>
      </c>
      <c r="C161" s="35"/>
      <c r="D161" s="49"/>
      <c r="E161" s="130" t="s">
        <v>85</v>
      </c>
      <c r="F161" s="120">
        <f>F162+F165</f>
        <v>650000</v>
      </c>
      <c r="G161" s="120">
        <f>G162+G165</f>
        <v>650000</v>
      </c>
      <c r="H161" s="25">
        <f t="shared" si="15"/>
        <v>0</v>
      </c>
      <c r="I161" s="119">
        <v>0</v>
      </c>
    </row>
    <row r="162" spans="1:9" s="37" customFormat="1" ht="17.25" customHeight="1">
      <c r="A162" s="38">
        <v>5</v>
      </c>
      <c r="B162" s="38">
        <v>2</v>
      </c>
      <c r="C162" s="38"/>
      <c r="D162" s="80"/>
      <c r="E162" s="81" t="s">
        <v>50</v>
      </c>
      <c r="F162" s="120">
        <f>F163</f>
        <v>400000</v>
      </c>
      <c r="G162" s="120">
        <f>G163</f>
        <v>400000</v>
      </c>
      <c r="H162" s="25">
        <f t="shared" si="15"/>
        <v>0</v>
      </c>
      <c r="I162" s="119">
        <v>0</v>
      </c>
    </row>
    <row r="163" spans="1:9" s="37" customFormat="1" ht="17.25" customHeight="1">
      <c r="A163" s="38">
        <v>5</v>
      </c>
      <c r="B163" s="84">
        <v>2</v>
      </c>
      <c r="C163" s="84">
        <v>1</v>
      </c>
      <c r="D163" s="84"/>
      <c r="E163" s="39" t="s">
        <v>51</v>
      </c>
      <c r="F163" s="120">
        <f>F164</f>
        <v>400000</v>
      </c>
      <c r="G163" s="120">
        <f>G164</f>
        <v>400000</v>
      </c>
      <c r="H163" s="25">
        <f t="shared" si="15"/>
        <v>0</v>
      </c>
      <c r="I163" s="119">
        <v>0</v>
      </c>
    </row>
    <row r="164" spans="1:9" s="37" customFormat="1" ht="17.25" customHeight="1">
      <c r="A164" s="23">
        <v>5</v>
      </c>
      <c r="B164" s="86">
        <v>2</v>
      </c>
      <c r="C164" s="86">
        <v>1</v>
      </c>
      <c r="D164" s="87" t="s">
        <v>59</v>
      </c>
      <c r="E164" s="89" t="s">
        <v>60</v>
      </c>
      <c r="F164" s="47">
        <v>400000</v>
      </c>
      <c r="G164" s="47">
        <v>400000</v>
      </c>
      <c r="H164" s="26">
        <f t="shared" si="15"/>
        <v>0</v>
      </c>
      <c r="I164" s="27">
        <v>0</v>
      </c>
    </row>
    <row r="165" spans="1:9" s="37" customFormat="1" ht="17.25" customHeight="1">
      <c r="A165" s="38">
        <v>5</v>
      </c>
      <c r="B165" s="38">
        <v>2</v>
      </c>
      <c r="C165" s="38">
        <v>2</v>
      </c>
      <c r="D165" s="80"/>
      <c r="E165" s="81" t="s">
        <v>64</v>
      </c>
      <c r="F165" s="120">
        <f>SUM(F166:F166)</f>
        <v>250000</v>
      </c>
      <c r="G165" s="120">
        <f>SUM(G166:G166)</f>
        <v>250000</v>
      </c>
      <c r="H165" s="25">
        <f t="shared" si="15"/>
        <v>0</v>
      </c>
      <c r="I165" s="119">
        <v>0</v>
      </c>
    </row>
    <row r="166" spans="1:9" s="37" customFormat="1" ht="30.75" customHeight="1">
      <c r="A166" s="38">
        <v>5</v>
      </c>
      <c r="B166" s="91">
        <v>2</v>
      </c>
      <c r="C166" s="91">
        <v>2</v>
      </c>
      <c r="D166" s="92" t="s">
        <v>55</v>
      </c>
      <c r="E166" s="93" t="s">
        <v>99</v>
      </c>
      <c r="F166" s="47">
        <v>250000</v>
      </c>
      <c r="G166" s="47">
        <v>250000</v>
      </c>
      <c r="H166" s="26">
        <f t="shared" si="15"/>
        <v>0</v>
      </c>
      <c r="I166" s="27">
        <v>0</v>
      </c>
    </row>
    <row r="167" spans="1:9" s="37" customFormat="1" ht="15" customHeight="1">
      <c r="A167" s="122">
        <v>5</v>
      </c>
      <c r="B167" s="122">
        <v>1</v>
      </c>
      <c r="C167" s="122">
        <v>4</v>
      </c>
      <c r="D167" s="127" t="s">
        <v>59</v>
      </c>
      <c r="E167" s="132" t="s">
        <v>111</v>
      </c>
      <c r="F167" s="124">
        <f>F169</f>
        <v>1250000</v>
      </c>
      <c r="G167" s="124">
        <f>G169</f>
        <v>0</v>
      </c>
      <c r="H167" s="125">
        <f t="shared" si="15"/>
        <v>1250000</v>
      </c>
      <c r="I167" s="124">
        <f>I168</f>
        <v>0</v>
      </c>
    </row>
    <row r="168" spans="1:9" s="37" customFormat="1" ht="17.25" customHeight="1">
      <c r="A168" s="23">
        <v>5</v>
      </c>
      <c r="B168" s="35">
        <v>3</v>
      </c>
      <c r="C168" s="35"/>
      <c r="D168" s="49"/>
      <c r="E168" s="88" t="s">
        <v>85</v>
      </c>
      <c r="F168" s="47">
        <f>F169+F172</f>
        <v>1250000</v>
      </c>
      <c r="G168" s="47">
        <f>G169+G172</f>
        <v>0</v>
      </c>
      <c r="H168" s="26">
        <f t="shared" si="15"/>
        <v>1250000</v>
      </c>
      <c r="I168" s="27">
        <f>G168/F168*100</f>
        <v>0</v>
      </c>
    </row>
    <row r="169" spans="1:9" s="37" customFormat="1" ht="17.25" customHeight="1">
      <c r="A169" s="38">
        <v>5</v>
      </c>
      <c r="B169" s="38">
        <v>2</v>
      </c>
      <c r="C169" s="38"/>
      <c r="D169" s="80"/>
      <c r="E169" s="81" t="s">
        <v>50</v>
      </c>
      <c r="F169" s="47">
        <f>F170</f>
        <v>1250000</v>
      </c>
      <c r="G169" s="47">
        <f>G170</f>
        <v>0</v>
      </c>
      <c r="H169" s="26">
        <f t="shared" si="15"/>
        <v>1250000</v>
      </c>
      <c r="I169" s="27">
        <f>G169/F169*100</f>
        <v>0</v>
      </c>
    </row>
    <row r="170" spans="1:9" s="37" customFormat="1" ht="17.25" customHeight="1">
      <c r="A170" s="38">
        <v>5</v>
      </c>
      <c r="B170" s="84">
        <v>2</v>
      </c>
      <c r="C170" s="84">
        <v>1</v>
      </c>
      <c r="D170" s="84"/>
      <c r="E170" s="39" t="s">
        <v>51</v>
      </c>
      <c r="F170" s="47">
        <f>F171</f>
        <v>1250000</v>
      </c>
      <c r="G170" s="47">
        <f>G171</f>
        <v>0</v>
      </c>
      <c r="H170" s="26">
        <f t="shared" si="15"/>
        <v>1250000</v>
      </c>
      <c r="I170" s="27">
        <f>G170/F170*100</f>
        <v>0</v>
      </c>
    </row>
    <row r="171" spans="1:9" s="37" customFormat="1" ht="17.25" customHeight="1">
      <c r="A171" s="23">
        <v>5</v>
      </c>
      <c r="B171" s="86">
        <v>2</v>
      </c>
      <c r="C171" s="86">
        <v>1</v>
      </c>
      <c r="D171" s="87" t="s">
        <v>59</v>
      </c>
      <c r="E171" s="89" t="s">
        <v>60</v>
      </c>
      <c r="F171" s="47">
        <v>1250000</v>
      </c>
      <c r="G171" s="47">
        <v>0</v>
      </c>
      <c r="H171" s="26">
        <f t="shared" si="15"/>
        <v>1250000</v>
      </c>
      <c r="I171" s="27">
        <f>G171/F171*100</f>
        <v>0</v>
      </c>
    </row>
    <row r="172" spans="1:9" s="37" customFormat="1" ht="33" customHeight="1">
      <c r="A172" s="38">
        <v>5</v>
      </c>
      <c r="B172" s="91">
        <v>2</v>
      </c>
      <c r="C172" s="91">
        <v>2</v>
      </c>
      <c r="D172" s="92" t="s">
        <v>30</v>
      </c>
      <c r="E172" s="89" t="s">
        <v>112</v>
      </c>
      <c r="F172" s="47">
        <v>0</v>
      </c>
      <c r="G172" s="47">
        <f>F172</f>
        <v>0</v>
      </c>
      <c r="H172" s="47">
        <f>G172-F172</f>
        <v>0</v>
      </c>
      <c r="I172" s="27">
        <v>0</v>
      </c>
    </row>
    <row r="173" spans="1:9" s="37" customFormat="1" ht="75.75" customHeight="1">
      <c r="A173" s="122">
        <v>5</v>
      </c>
      <c r="B173" s="122">
        <v>1</v>
      </c>
      <c r="C173" s="122">
        <v>4</v>
      </c>
      <c r="D173" s="127" t="s">
        <v>72</v>
      </c>
      <c r="E173" s="133" t="s">
        <v>113</v>
      </c>
      <c r="F173" s="124">
        <f t="shared" ref="F173:H175" si="19">F174</f>
        <v>3800000</v>
      </c>
      <c r="G173" s="124">
        <f t="shared" si="19"/>
        <v>3800000</v>
      </c>
      <c r="H173" s="124">
        <f t="shared" si="19"/>
        <v>0</v>
      </c>
      <c r="I173" s="124">
        <f>I174</f>
        <v>100</v>
      </c>
    </row>
    <row r="174" spans="1:9" s="37" customFormat="1" ht="17.25" customHeight="1">
      <c r="A174" s="23">
        <v>5</v>
      </c>
      <c r="B174" s="35">
        <v>2</v>
      </c>
      <c r="C174" s="35"/>
      <c r="D174" s="49"/>
      <c r="E174" s="130" t="s">
        <v>85</v>
      </c>
      <c r="F174" s="120">
        <f>F175+F179</f>
        <v>3800000</v>
      </c>
      <c r="G174" s="120">
        <f>G175+G179</f>
        <v>3800000</v>
      </c>
      <c r="H174" s="25">
        <f t="shared" ref="H174:H201" si="20">F174-G174</f>
        <v>0</v>
      </c>
      <c r="I174" s="119">
        <f t="shared" ref="I174:I237" si="21">G174/F174*100</f>
        <v>100</v>
      </c>
    </row>
    <row r="175" spans="1:9" s="37" customFormat="1" ht="17.25" customHeight="1">
      <c r="A175" s="38">
        <v>5</v>
      </c>
      <c r="B175" s="38">
        <v>2</v>
      </c>
      <c r="C175" s="38"/>
      <c r="D175" s="80"/>
      <c r="E175" s="81" t="s">
        <v>50</v>
      </c>
      <c r="F175" s="120">
        <f t="shared" si="19"/>
        <v>1200000</v>
      </c>
      <c r="G175" s="120">
        <f t="shared" si="19"/>
        <v>1200000</v>
      </c>
      <c r="H175" s="25">
        <f t="shared" si="20"/>
        <v>0</v>
      </c>
      <c r="I175" s="119">
        <f t="shared" si="21"/>
        <v>100</v>
      </c>
    </row>
    <row r="176" spans="1:9" s="37" customFormat="1" ht="17.25" customHeight="1">
      <c r="A176" s="38">
        <v>5</v>
      </c>
      <c r="B176" s="84">
        <v>2</v>
      </c>
      <c r="C176" s="84">
        <v>1</v>
      </c>
      <c r="D176" s="84"/>
      <c r="E176" s="39" t="s">
        <v>51</v>
      </c>
      <c r="F176" s="120">
        <f>SUM(F177:F178)</f>
        <v>1200000</v>
      </c>
      <c r="G176" s="120">
        <f t="shared" ref="G176:H176" si="22">SUM(G177:G178)</f>
        <v>1200000</v>
      </c>
      <c r="H176" s="120">
        <f t="shared" si="22"/>
        <v>0</v>
      </c>
      <c r="I176" s="119">
        <f t="shared" si="21"/>
        <v>100</v>
      </c>
    </row>
    <row r="177" spans="1:9" s="37" customFormat="1" ht="17.25" customHeight="1">
      <c r="A177" s="23">
        <v>5</v>
      </c>
      <c r="B177" s="35">
        <v>2</v>
      </c>
      <c r="C177" s="35">
        <v>1</v>
      </c>
      <c r="D177" s="87" t="s">
        <v>57</v>
      </c>
      <c r="E177" s="88" t="s">
        <v>58</v>
      </c>
      <c r="F177" s="47">
        <v>0</v>
      </c>
      <c r="G177" s="47">
        <f>F177</f>
        <v>0</v>
      </c>
      <c r="H177" s="26">
        <f>G177-F177</f>
        <v>0</v>
      </c>
      <c r="I177" s="27">
        <v>0</v>
      </c>
    </row>
    <row r="178" spans="1:9" s="37" customFormat="1" ht="17.25" customHeight="1">
      <c r="A178" s="23">
        <v>5</v>
      </c>
      <c r="B178" s="86">
        <v>2</v>
      </c>
      <c r="C178" s="86">
        <v>1</v>
      </c>
      <c r="D178" s="87" t="s">
        <v>59</v>
      </c>
      <c r="E178" s="89" t="s">
        <v>60</v>
      </c>
      <c r="F178" s="47">
        <v>1200000</v>
      </c>
      <c r="G178" s="47">
        <f>F178</f>
        <v>1200000</v>
      </c>
      <c r="H178" s="26">
        <f t="shared" si="20"/>
        <v>0</v>
      </c>
      <c r="I178" s="27">
        <f t="shared" si="21"/>
        <v>100</v>
      </c>
    </row>
    <row r="179" spans="1:9" s="37" customFormat="1" ht="17.25" customHeight="1">
      <c r="A179" s="38">
        <v>5</v>
      </c>
      <c r="B179" s="38">
        <v>2</v>
      </c>
      <c r="C179" s="38">
        <v>2</v>
      </c>
      <c r="D179" s="80"/>
      <c r="E179" s="81" t="s">
        <v>64</v>
      </c>
      <c r="F179" s="120">
        <f>SUM(F180)</f>
        <v>2600000</v>
      </c>
      <c r="G179" s="120">
        <f>F179</f>
        <v>2600000</v>
      </c>
      <c r="H179" s="120">
        <f t="shared" ref="H179" si="23">H180</f>
        <v>0</v>
      </c>
      <c r="I179" s="119">
        <v>0</v>
      </c>
    </row>
    <row r="180" spans="1:9" s="37" customFormat="1" ht="32.25" customHeight="1">
      <c r="A180" s="38">
        <v>5</v>
      </c>
      <c r="B180" s="91">
        <v>2</v>
      </c>
      <c r="C180" s="91">
        <v>2</v>
      </c>
      <c r="D180" s="92" t="s">
        <v>30</v>
      </c>
      <c r="E180" s="89" t="s">
        <v>112</v>
      </c>
      <c r="F180" s="47">
        <v>2600000</v>
      </c>
      <c r="G180" s="47">
        <v>2600000</v>
      </c>
      <c r="H180" s="26">
        <f t="shared" si="20"/>
        <v>0</v>
      </c>
      <c r="I180" s="27">
        <f t="shared" si="21"/>
        <v>100</v>
      </c>
    </row>
    <row r="181" spans="1:9" s="37" customFormat="1" ht="17.25" customHeight="1">
      <c r="A181" s="122">
        <v>5</v>
      </c>
      <c r="B181" s="134">
        <v>1</v>
      </c>
      <c r="C181" s="134">
        <v>4</v>
      </c>
      <c r="D181" s="135" t="s">
        <v>114</v>
      </c>
      <c r="E181" s="136" t="s">
        <v>115</v>
      </c>
      <c r="F181" s="125">
        <f>F182</f>
        <v>0</v>
      </c>
      <c r="G181" s="125">
        <f>G182</f>
        <v>0</v>
      </c>
      <c r="H181" s="125">
        <f t="shared" si="20"/>
        <v>0</v>
      </c>
      <c r="I181" s="129">
        <v>0</v>
      </c>
    </row>
    <row r="182" spans="1:9" s="37" customFormat="1" ht="17.25" customHeight="1">
      <c r="A182" s="23">
        <v>5</v>
      </c>
      <c r="B182" s="35">
        <v>2</v>
      </c>
      <c r="C182" s="35"/>
      <c r="D182" s="49"/>
      <c r="E182" s="88" t="s">
        <v>85</v>
      </c>
      <c r="F182" s="47">
        <f>F183</f>
        <v>0</v>
      </c>
      <c r="G182" s="47">
        <f>G183</f>
        <v>0</v>
      </c>
      <c r="H182" s="26">
        <f t="shared" si="20"/>
        <v>0</v>
      </c>
      <c r="I182" s="27">
        <v>0</v>
      </c>
    </row>
    <row r="183" spans="1:9" s="37" customFormat="1" ht="17.25" customHeight="1">
      <c r="A183" s="38">
        <v>5</v>
      </c>
      <c r="B183" s="38">
        <v>2</v>
      </c>
      <c r="C183" s="38">
        <v>2</v>
      </c>
      <c r="D183" s="80"/>
      <c r="E183" s="81" t="s">
        <v>64</v>
      </c>
      <c r="F183" s="47">
        <f>F184</f>
        <v>0</v>
      </c>
      <c r="G183" s="47">
        <f>SUM(G184:G185)</f>
        <v>0</v>
      </c>
      <c r="H183" s="26">
        <f t="shared" si="20"/>
        <v>0</v>
      </c>
      <c r="I183" s="27">
        <v>0</v>
      </c>
    </row>
    <row r="184" spans="1:9" s="37" customFormat="1" ht="36.75" customHeight="1">
      <c r="A184" s="38">
        <v>5</v>
      </c>
      <c r="B184" s="91">
        <v>2</v>
      </c>
      <c r="C184" s="91">
        <v>2</v>
      </c>
      <c r="D184" s="92" t="s">
        <v>30</v>
      </c>
      <c r="E184" s="93" t="s">
        <v>65</v>
      </c>
      <c r="F184" s="47">
        <v>0</v>
      </c>
      <c r="G184" s="47">
        <v>0</v>
      </c>
      <c r="H184" s="26">
        <f t="shared" si="20"/>
        <v>0</v>
      </c>
      <c r="I184" s="27">
        <v>0</v>
      </c>
    </row>
    <row r="185" spans="1:9" s="37" customFormat="1" ht="48.75" customHeight="1">
      <c r="A185" s="122">
        <v>5</v>
      </c>
      <c r="B185" s="134">
        <v>1</v>
      </c>
      <c r="C185" s="134">
        <v>4</v>
      </c>
      <c r="D185" s="135" t="s">
        <v>61</v>
      </c>
      <c r="E185" s="137" t="s">
        <v>116</v>
      </c>
      <c r="F185" s="125">
        <f>F186</f>
        <v>0</v>
      </c>
      <c r="G185" s="125">
        <f>G186</f>
        <v>0</v>
      </c>
      <c r="H185" s="125">
        <f t="shared" si="20"/>
        <v>0</v>
      </c>
      <c r="I185" s="129">
        <v>0</v>
      </c>
    </row>
    <row r="186" spans="1:9" s="37" customFormat="1" ht="17.25" customHeight="1">
      <c r="A186" s="23">
        <v>5</v>
      </c>
      <c r="B186" s="35">
        <v>2</v>
      </c>
      <c r="C186" s="35"/>
      <c r="D186" s="49"/>
      <c r="E186" s="88" t="s">
        <v>85</v>
      </c>
      <c r="F186" s="47">
        <f>F187</f>
        <v>0</v>
      </c>
      <c r="G186" s="47">
        <f>G187</f>
        <v>0</v>
      </c>
      <c r="H186" s="26">
        <f t="shared" si="20"/>
        <v>0</v>
      </c>
      <c r="I186" s="27">
        <v>0</v>
      </c>
    </row>
    <row r="187" spans="1:9" s="37" customFormat="1" ht="17.25" customHeight="1">
      <c r="A187" s="38">
        <v>5</v>
      </c>
      <c r="B187" s="38">
        <v>2</v>
      </c>
      <c r="C187" s="38">
        <v>3</v>
      </c>
      <c r="D187" s="80"/>
      <c r="E187" s="81" t="s">
        <v>67</v>
      </c>
      <c r="F187" s="47">
        <f>F188+F189</f>
        <v>0</v>
      </c>
      <c r="G187" s="47">
        <f>G188+G189</f>
        <v>0</v>
      </c>
      <c r="H187" s="26">
        <f t="shared" si="20"/>
        <v>0</v>
      </c>
      <c r="I187" s="27">
        <v>0</v>
      </c>
    </row>
    <row r="188" spans="1:9" s="37" customFormat="1" ht="17.25" customHeight="1">
      <c r="A188" s="38">
        <v>5</v>
      </c>
      <c r="B188" s="91">
        <v>2</v>
      </c>
      <c r="C188" s="91">
        <v>3</v>
      </c>
      <c r="D188" s="87" t="s">
        <v>30</v>
      </c>
      <c r="E188" s="97" t="s">
        <v>68</v>
      </c>
      <c r="F188" s="47">
        <v>0</v>
      </c>
      <c r="G188" s="47">
        <v>0</v>
      </c>
      <c r="H188" s="26">
        <f t="shared" si="20"/>
        <v>0</v>
      </c>
      <c r="I188" s="27">
        <v>0</v>
      </c>
    </row>
    <row r="189" spans="1:9" s="37" customFormat="1" ht="17.25" customHeight="1">
      <c r="A189" s="38">
        <v>5</v>
      </c>
      <c r="B189" s="91">
        <v>2</v>
      </c>
      <c r="C189" s="91">
        <v>3</v>
      </c>
      <c r="D189" s="87" t="s">
        <v>36</v>
      </c>
      <c r="E189" s="97" t="s">
        <v>69</v>
      </c>
      <c r="F189" s="47">
        <v>0</v>
      </c>
      <c r="G189" s="47">
        <v>0</v>
      </c>
      <c r="H189" s="26">
        <f t="shared" si="20"/>
        <v>0</v>
      </c>
      <c r="I189" s="27">
        <v>0</v>
      </c>
    </row>
    <row r="190" spans="1:9" s="37" customFormat="1" ht="51" customHeight="1">
      <c r="A190" s="122">
        <v>5</v>
      </c>
      <c r="B190" s="122">
        <v>1</v>
      </c>
      <c r="C190" s="122">
        <v>4</v>
      </c>
      <c r="D190" s="122">
        <v>10</v>
      </c>
      <c r="E190" s="138" t="s">
        <v>117</v>
      </c>
      <c r="F190" s="124">
        <f>F191</f>
        <v>0</v>
      </c>
      <c r="G190" s="124">
        <f>G191</f>
        <v>0</v>
      </c>
      <c r="H190" s="125">
        <f t="shared" si="20"/>
        <v>0</v>
      </c>
      <c r="I190" s="129">
        <v>0</v>
      </c>
    </row>
    <row r="191" spans="1:9" s="37" customFormat="1" ht="20.100000000000001" customHeight="1">
      <c r="A191" s="84">
        <v>5</v>
      </c>
      <c r="B191" s="84">
        <v>2</v>
      </c>
      <c r="C191" s="84"/>
      <c r="D191" s="139"/>
      <c r="E191" s="81" t="s">
        <v>50</v>
      </c>
      <c r="F191" s="62">
        <f>F194+F192</f>
        <v>0</v>
      </c>
      <c r="G191" s="62">
        <f>G194+G192</f>
        <v>0</v>
      </c>
      <c r="H191" s="26">
        <f t="shared" si="20"/>
        <v>0</v>
      </c>
      <c r="I191" s="27">
        <v>0</v>
      </c>
    </row>
    <row r="192" spans="1:9" s="37" customFormat="1" ht="20.100000000000001" customHeight="1">
      <c r="A192" s="84">
        <v>5</v>
      </c>
      <c r="B192" s="84">
        <v>2</v>
      </c>
      <c r="C192" s="84">
        <v>1</v>
      </c>
      <c r="D192" s="84"/>
      <c r="E192" s="81" t="s">
        <v>51</v>
      </c>
      <c r="F192" s="62">
        <f>F193</f>
        <v>0</v>
      </c>
      <c r="G192" s="62">
        <f>G193</f>
        <v>0</v>
      </c>
      <c r="H192" s="26">
        <f t="shared" si="20"/>
        <v>0</v>
      </c>
      <c r="I192" s="27">
        <v>0</v>
      </c>
    </row>
    <row r="193" spans="1:9" s="37" customFormat="1" ht="20.100000000000001" customHeight="1">
      <c r="A193" s="140">
        <v>5</v>
      </c>
      <c r="B193" s="86">
        <v>2</v>
      </c>
      <c r="C193" s="86">
        <v>1</v>
      </c>
      <c r="D193" s="87" t="s">
        <v>59</v>
      </c>
      <c r="E193" s="97" t="s">
        <v>60</v>
      </c>
      <c r="F193" s="111">
        <v>0</v>
      </c>
      <c r="G193" s="111">
        <v>0</v>
      </c>
      <c r="H193" s="26">
        <f t="shared" si="20"/>
        <v>0</v>
      </c>
      <c r="I193" s="27">
        <v>0</v>
      </c>
    </row>
    <row r="194" spans="1:9" s="37" customFormat="1" ht="17.25" customHeight="1">
      <c r="A194" s="38">
        <v>5</v>
      </c>
      <c r="B194" s="38">
        <v>2</v>
      </c>
      <c r="C194" s="38">
        <v>2</v>
      </c>
      <c r="D194" s="80"/>
      <c r="E194" s="81" t="s">
        <v>64</v>
      </c>
      <c r="F194" s="120">
        <f>F195+F196</f>
        <v>0</v>
      </c>
      <c r="G194" s="120">
        <f>G195+G196</f>
        <v>0</v>
      </c>
      <c r="H194" s="26">
        <f t="shared" si="20"/>
        <v>0</v>
      </c>
      <c r="I194" s="27">
        <v>0</v>
      </c>
    </row>
    <row r="195" spans="1:9" s="37" customFormat="1" ht="34.5" customHeight="1">
      <c r="A195" s="38">
        <v>5</v>
      </c>
      <c r="B195" s="91">
        <v>2</v>
      </c>
      <c r="C195" s="91">
        <v>2</v>
      </c>
      <c r="D195" s="92" t="s">
        <v>30</v>
      </c>
      <c r="E195" s="93" t="s">
        <v>65</v>
      </c>
      <c r="F195" s="47">
        <v>0</v>
      </c>
      <c r="G195" s="47">
        <v>0</v>
      </c>
      <c r="H195" s="26">
        <f t="shared" si="20"/>
        <v>0</v>
      </c>
      <c r="I195" s="27">
        <v>0</v>
      </c>
    </row>
    <row r="196" spans="1:9" s="37" customFormat="1" ht="36.75" customHeight="1">
      <c r="A196" s="38">
        <v>5</v>
      </c>
      <c r="B196" s="91">
        <v>2</v>
      </c>
      <c r="C196" s="91">
        <v>2</v>
      </c>
      <c r="D196" s="92" t="s">
        <v>55</v>
      </c>
      <c r="E196" s="93" t="s">
        <v>109</v>
      </c>
      <c r="F196" s="47">
        <v>0</v>
      </c>
      <c r="G196" s="47">
        <v>0</v>
      </c>
      <c r="H196" s="26">
        <f t="shared" si="20"/>
        <v>0</v>
      </c>
      <c r="I196" s="27">
        <v>0</v>
      </c>
    </row>
    <row r="197" spans="1:9" s="37" customFormat="1" ht="36.75" customHeight="1">
      <c r="A197" s="30">
        <v>5</v>
      </c>
      <c r="B197" s="102">
        <v>1</v>
      </c>
      <c r="C197" s="102">
        <v>5</v>
      </c>
      <c r="D197" s="141"/>
      <c r="E197" s="142" t="s">
        <v>118</v>
      </c>
      <c r="F197" s="33">
        <f>F198</f>
        <v>1250000</v>
      </c>
      <c r="G197" s="33">
        <f>G198</f>
        <v>1250000</v>
      </c>
      <c r="H197" s="33">
        <f t="shared" si="20"/>
        <v>0</v>
      </c>
      <c r="I197" s="34">
        <v>0</v>
      </c>
    </row>
    <row r="198" spans="1:9" s="37" customFormat="1" ht="25.5" customHeight="1">
      <c r="A198" s="122">
        <v>5</v>
      </c>
      <c r="B198" s="122">
        <v>1</v>
      </c>
      <c r="C198" s="122">
        <v>5</v>
      </c>
      <c r="D198" s="135"/>
      <c r="E198" s="128" t="s">
        <v>119</v>
      </c>
      <c r="F198" s="125">
        <f>F199+F204+F209+F216+F224+F230+F236+F240+F245</f>
        <v>1250000</v>
      </c>
      <c r="G198" s="125">
        <f>G199+G204+G209+G216+G224+G230+G236+G240+G245</f>
        <v>1250000</v>
      </c>
      <c r="H198" s="125">
        <f t="shared" si="20"/>
        <v>0</v>
      </c>
      <c r="I198" s="129">
        <v>0</v>
      </c>
    </row>
    <row r="199" spans="1:9" s="37" customFormat="1" ht="18" customHeight="1">
      <c r="A199" s="84">
        <v>5</v>
      </c>
      <c r="B199" s="84">
        <v>2</v>
      </c>
      <c r="C199" s="84"/>
      <c r="D199" s="139"/>
      <c r="E199" s="81" t="s">
        <v>50</v>
      </c>
      <c r="F199" s="62">
        <f>F200</f>
        <v>1250000</v>
      </c>
      <c r="G199" s="62">
        <f>G200</f>
        <v>1250000</v>
      </c>
      <c r="H199" s="26">
        <f t="shared" si="20"/>
        <v>0</v>
      </c>
      <c r="I199" s="27">
        <v>0</v>
      </c>
    </row>
    <row r="200" spans="1:9" s="37" customFormat="1" ht="30.75" customHeight="1">
      <c r="A200" s="84">
        <v>5</v>
      </c>
      <c r="B200" s="84">
        <v>2</v>
      </c>
      <c r="C200" s="84">
        <v>1</v>
      </c>
      <c r="D200" s="84"/>
      <c r="E200" s="81" t="s">
        <v>51</v>
      </c>
      <c r="F200" s="62">
        <f>F201</f>
        <v>1250000</v>
      </c>
      <c r="G200" s="62">
        <f>G201</f>
        <v>1250000</v>
      </c>
      <c r="H200" s="26">
        <f t="shared" si="20"/>
        <v>0</v>
      </c>
      <c r="I200" s="27">
        <v>0</v>
      </c>
    </row>
    <row r="201" spans="1:9" s="37" customFormat="1" ht="17.25" customHeight="1">
      <c r="A201" s="140">
        <v>5</v>
      </c>
      <c r="B201" s="86">
        <v>2</v>
      </c>
      <c r="C201" s="86">
        <v>1</v>
      </c>
      <c r="D201" s="87" t="s">
        <v>59</v>
      </c>
      <c r="E201" s="97" t="s">
        <v>60</v>
      </c>
      <c r="F201" s="111">
        <v>1250000</v>
      </c>
      <c r="G201" s="111">
        <f>F201</f>
        <v>1250000</v>
      </c>
      <c r="H201" s="26">
        <f t="shared" si="20"/>
        <v>0</v>
      </c>
      <c r="I201" s="27">
        <v>0</v>
      </c>
    </row>
    <row r="202" spans="1:9" s="37" customFormat="1" ht="20.100000000000001" hidden="1" customHeight="1">
      <c r="A202" s="23">
        <v>5</v>
      </c>
      <c r="B202" s="35">
        <v>1</v>
      </c>
      <c r="C202" s="35">
        <v>56</v>
      </c>
      <c r="D202" s="35">
        <v>3</v>
      </c>
      <c r="E202" s="36" t="s">
        <v>80</v>
      </c>
      <c r="F202" s="26"/>
      <c r="G202" s="26"/>
      <c r="H202" s="26"/>
      <c r="I202" s="27" t="e">
        <f t="shared" si="21"/>
        <v>#DIV/0!</v>
      </c>
    </row>
    <row r="203" spans="1:9" s="37" customFormat="1" ht="20.100000000000001" hidden="1" customHeight="1">
      <c r="A203" s="23">
        <v>5</v>
      </c>
      <c r="B203" s="35"/>
      <c r="C203" s="35"/>
      <c r="D203" s="35"/>
      <c r="E203" s="36"/>
      <c r="F203" s="26"/>
      <c r="G203" s="26"/>
      <c r="H203" s="26"/>
      <c r="I203" s="27" t="e">
        <f t="shared" si="21"/>
        <v>#DIV/0!</v>
      </c>
    </row>
    <row r="204" spans="1:9" s="37" customFormat="1" ht="34.5" hidden="1" customHeight="1">
      <c r="A204" s="23">
        <v>5</v>
      </c>
      <c r="B204" s="56">
        <v>1</v>
      </c>
      <c r="C204" s="56">
        <v>57</v>
      </c>
      <c r="D204" s="56"/>
      <c r="E204" s="143" t="s">
        <v>120</v>
      </c>
      <c r="F204" s="60"/>
      <c r="G204" s="60"/>
      <c r="H204" s="60"/>
      <c r="I204" s="27" t="e">
        <f t="shared" si="21"/>
        <v>#DIV/0!</v>
      </c>
    </row>
    <row r="205" spans="1:9" s="37" customFormat="1" ht="22.5" hidden="1" customHeight="1">
      <c r="A205" s="23">
        <v>5</v>
      </c>
      <c r="B205" s="35">
        <v>1</v>
      </c>
      <c r="C205" s="35">
        <v>57</v>
      </c>
      <c r="D205" s="35">
        <v>2</v>
      </c>
      <c r="E205" s="36" t="s">
        <v>85</v>
      </c>
      <c r="F205" s="26"/>
      <c r="G205" s="26"/>
      <c r="H205" s="26"/>
      <c r="I205" s="27" t="e">
        <f t="shared" si="21"/>
        <v>#DIV/0!</v>
      </c>
    </row>
    <row r="206" spans="1:9" s="37" customFormat="1" ht="22.5" hidden="1" customHeight="1">
      <c r="A206" s="23">
        <v>5</v>
      </c>
      <c r="B206" s="35"/>
      <c r="C206" s="35"/>
      <c r="D206" s="35"/>
      <c r="E206" s="41"/>
      <c r="F206" s="26"/>
      <c r="G206" s="26"/>
      <c r="H206" s="26"/>
      <c r="I206" s="27" t="e">
        <f t="shared" si="21"/>
        <v>#DIV/0!</v>
      </c>
    </row>
    <row r="207" spans="1:9" s="37" customFormat="1" ht="22.5" hidden="1" customHeight="1">
      <c r="A207" s="23">
        <v>5</v>
      </c>
      <c r="B207" s="35">
        <v>1</v>
      </c>
      <c r="C207" s="35">
        <v>57</v>
      </c>
      <c r="D207" s="35">
        <v>3</v>
      </c>
      <c r="E207" s="36" t="s">
        <v>80</v>
      </c>
      <c r="F207" s="26"/>
      <c r="G207" s="26"/>
      <c r="H207" s="26"/>
      <c r="I207" s="27" t="e">
        <f t="shared" si="21"/>
        <v>#DIV/0!</v>
      </c>
    </row>
    <row r="208" spans="1:9" s="37" customFormat="1" ht="22.5" hidden="1" customHeight="1">
      <c r="A208" s="23">
        <v>5</v>
      </c>
      <c r="B208" s="35"/>
      <c r="C208" s="35"/>
      <c r="D208" s="35"/>
      <c r="E208" s="36"/>
      <c r="F208" s="26"/>
      <c r="G208" s="26"/>
      <c r="H208" s="26"/>
      <c r="I208" s="27" t="e">
        <f t="shared" si="21"/>
        <v>#DIV/0!</v>
      </c>
    </row>
    <row r="209" spans="1:9" s="37" customFormat="1" ht="32.25" hidden="1" customHeight="1">
      <c r="A209" s="23">
        <v>5</v>
      </c>
      <c r="B209" s="56">
        <v>1</v>
      </c>
      <c r="C209" s="56">
        <v>58</v>
      </c>
      <c r="D209" s="56"/>
      <c r="E209" s="143" t="s">
        <v>121</v>
      </c>
      <c r="F209" s="60"/>
      <c r="G209" s="60"/>
      <c r="H209" s="60"/>
      <c r="I209" s="27" t="e">
        <f t="shared" si="21"/>
        <v>#DIV/0!</v>
      </c>
    </row>
    <row r="210" spans="1:9" s="37" customFormat="1" ht="21.75" hidden="1" customHeight="1">
      <c r="A210" s="23">
        <v>5</v>
      </c>
      <c r="B210" s="35">
        <v>1</v>
      </c>
      <c r="C210" s="35">
        <v>58</v>
      </c>
      <c r="D210" s="35">
        <v>2</v>
      </c>
      <c r="E210" s="36" t="s">
        <v>85</v>
      </c>
      <c r="F210" s="26"/>
      <c r="G210" s="26"/>
      <c r="H210" s="26"/>
      <c r="I210" s="27" t="e">
        <f t="shared" si="21"/>
        <v>#DIV/0!</v>
      </c>
    </row>
    <row r="211" spans="1:9" s="37" customFormat="1" ht="21.75" hidden="1" customHeight="1">
      <c r="A211" s="23">
        <v>5</v>
      </c>
      <c r="B211" s="35"/>
      <c r="C211" s="35"/>
      <c r="D211" s="35"/>
      <c r="E211" s="41"/>
      <c r="F211" s="26"/>
      <c r="G211" s="26"/>
      <c r="H211" s="26"/>
      <c r="I211" s="27" t="e">
        <f t="shared" si="21"/>
        <v>#DIV/0!</v>
      </c>
    </row>
    <row r="212" spans="1:9" s="37" customFormat="1" ht="21.75" hidden="1" customHeight="1">
      <c r="A212" s="23">
        <v>5</v>
      </c>
      <c r="B212" s="35">
        <v>1</v>
      </c>
      <c r="C212" s="35">
        <v>58</v>
      </c>
      <c r="D212" s="35">
        <v>3</v>
      </c>
      <c r="E212" s="36" t="s">
        <v>80</v>
      </c>
      <c r="F212" s="26"/>
      <c r="G212" s="26"/>
      <c r="H212" s="26"/>
      <c r="I212" s="27" t="e">
        <f t="shared" si="21"/>
        <v>#DIV/0!</v>
      </c>
    </row>
    <row r="213" spans="1:9" s="37" customFormat="1" ht="21.75" hidden="1" customHeight="1">
      <c r="A213" s="23">
        <v>5</v>
      </c>
      <c r="B213" s="35"/>
      <c r="C213" s="35"/>
      <c r="D213" s="35"/>
      <c r="E213" s="36"/>
      <c r="F213" s="26"/>
      <c r="G213" s="26"/>
      <c r="H213" s="26"/>
      <c r="I213" s="27" t="e">
        <f t="shared" si="21"/>
        <v>#DIV/0!</v>
      </c>
    </row>
    <row r="214" spans="1:9" s="37" customFormat="1" ht="35.25" hidden="1" customHeight="1">
      <c r="A214" s="23">
        <v>5</v>
      </c>
      <c r="B214" s="56">
        <v>1</v>
      </c>
      <c r="C214" s="56">
        <v>59</v>
      </c>
      <c r="D214" s="56"/>
      <c r="E214" s="143" t="s">
        <v>122</v>
      </c>
      <c r="F214" s="60"/>
      <c r="G214" s="60"/>
      <c r="H214" s="60"/>
      <c r="I214" s="27" t="e">
        <f t="shared" si="21"/>
        <v>#DIV/0!</v>
      </c>
    </row>
    <row r="215" spans="1:9" s="37" customFormat="1" ht="21.75" hidden="1" customHeight="1">
      <c r="A215" s="23">
        <v>5</v>
      </c>
      <c r="B215" s="35">
        <v>1</v>
      </c>
      <c r="C215" s="35">
        <v>59</v>
      </c>
      <c r="D215" s="35">
        <v>2</v>
      </c>
      <c r="E215" s="36" t="s">
        <v>85</v>
      </c>
      <c r="F215" s="26"/>
      <c r="G215" s="26"/>
      <c r="H215" s="26"/>
      <c r="I215" s="27" t="e">
        <f t="shared" si="21"/>
        <v>#DIV/0!</v>
      </c>
    </row>
    <row r="216" spans="1:9" s="37" customFormat="1" ht="21.75" hidden="1" customHeight="1">
      <c r="A216" s="23">
        <v>5</v>
      </c>
      <c r="B216" s="35"/>
      <c r="C216" s="35"/>
      <c r="D216" s="35"/>
      <c r="E216" s="41"/>
      <c r="F216" s="26"/>
      <c r="G216" s="26"/>
      <c r="H216" s="26"/>
      <c r="I216" s="27" t="e">
        <f t="shared" si="21"/>
        <v>#DIV/0!</v>
      </c>
    </row>
    <row r="217" spans="1:9" s="37" customFormat="1" ht="21.75" hidden="1" customHeight="1">
      <c r="A217" s="23">
        <v>5</v>
      </c>
      <c r="B217" s="35">
        <v>1</v>
      </c>
      <c r="C217" s="35">
        <v>59</v>
      </c>
      <c r="D217" s="35">
        <v>3</v>
      </c>
      <c r="E217" s="36" t="s">
        <v>80</v>
      </c>
      <c r="F217" s="26"/>
      <c r="G217" s="26"/>
      <c r="H217" s="26"/>
      <c r="I217" s="27" t="e">
        <f t="shared" si="21"/>
        <v>#DIV/0!</v>
      </c>
    </row>
    <row r="218" spans="1:9" s="37" customFormat="1" ht="21.75" hidden="1" customHeight="1">
      <c r="A218" s="23">
        <v>5</v>
      </c>
      <c r="B218" s="35"/>
      <c r="C218" s="35"/>
      <c r="D218" s="35"/>
      <c r="E218" s="36"/>
      <c r="F218" s="26"/>
      <c r="G218" s="26"/>
      <c r="H218" s="26"/>
      <c r="I218" s="27" t="e">
        <f t="shared" si="21"/>
        <v>#DIV/0!</v>
      </c>
    </row>
    <row r="219" spans="1:9" s="37" customFormat="1" ht="34.5" hidden="1" customHeight="1">
      <c r="A219" s="23">
        <v>5</v>
      </c>
      <c r="B219" s="56">
        <v>1</v>
      </c>
      <c r="C219" s="56">
        <v>60</v>
      </c>
      <c r="D219" s="56"/>
      <c r="E219" s="143" t="s">
        <v>123</v>
      </c>
      <c r="F219" s="60"/>
      <c r="G219" s="60"/>
      <c r="H219" s="60"/>
      <c r="I219" s="27" t="e">
        <f t="shared" si="21"/>
        <v>#DIV/0!</v>
      </c>
    </row>
    <row r="220" spans="1:9" s="37" customFormat="1" ht="20.25" hidden="1" customHeight="1">
      <c r="A220" s="23">
        <v>5</v>
      </c>
      <c r="B220" s="35">
        <v>1</v>
      </c>
      <c r="C220" s="35">
        <v>60</v>
      </c>
      <c r="D220" s="35">
        <v>2</v>
      </c>
      <c r="E220" s="36" t="s">
        <v>85</v>
      </c>
      <c r="F220" s="26"/>
      <c r="G220" s="26"/>
      <c r="H220" s="26"/>
      <c r="I220" s="27" t="e">
        <f t="shared" si="21"/>
        <v>#DIV/0!</v>
      </c>
    </row>
    <row r="221" spans="1:9" s="37" customFormat="1" ht="20.25" hidden="1" customHeight="1">
      <c r="A221" s="23">
        <v>5</v>
      </c>
      <c r="B221" s="35"/>
      <c r="C221" s="35"/>
      <c r="D221" s="35"/>
      <c r="E221" s="41"/>
      <c r="F221" s="26"/>
      <c r="G221" s="26"/>
      <c r="H221" s="26"/>
      <c r="I221" s="27" t="e">
        <f t="shared" si="21"/>
        <v>#DIV/0!</v>
      </c>
    </row>
    <row r="222" spans="1:9" s="37" customFormat="1" ht="20.25" hidden="1" customHeight="1">
      <c r="A222" s="23">
        <v>5</v>
      </c>
      <c r="B222" s="35">
        <v>1</v>
      </c>
      <c r="C222" s="35">
        <v>60</v>
      </c>
      <c r="D222" s="35">
        <v>3</v>
      </c>
      <c r="E222" s="36" t="s">
        <v>80</v>
      </c>
      <c r="F222" s="26"/>
      <c r="G222" s="26"/>
      <c r="H222" s="26"/>
      <c r="I222" s="27" t="e">
        <f t="shared" si="21"/>
        <v>#DIV/0!</v>
      </c>
    </row>
    <row r="223" spans="1:9" s="37" customFormat="1" ht="23.25" hidden="1" customHeight="1">
      <c r="A223" s="23">
        <v>5</v>
      </c>
      <c r="B223" s="35"/>
      <c r="C223" s="35"/>
      <c r="D223" s="35"/>
      <c r="E223" s="36"/>
      <c r="F223" s="26"/>
      <c r="G223" s="26"/>
      <c r="H223" s="26"/>
      <c r="I223" s="27" t="e">
        <f t="shared" si="21"/>
        <v>#DIV/0!</v>
      </c>
    </row>
    <row r="224" spans="1:9" s="37" customFormat="1" ht="34.5" hidden="1" customHeight="1">
      <c r="A224" s="23">
        <v>5</v>
      </c>
      <c r="B224" s="56">
        <v>1</v>
      </c>
      <c r="C224" s="56">
        <v>61</v>
      </c>
      <c r="D224" s="56"/>
      <c r="E224" s="143" t="s">
        <v>124</v>
      </c>
      <c r="F224" s="60"/>
      <c r="G224" s="60"/>
      <c r="H224" s="60"/>
      <c r="I224" s="27" t="e">
        <f t="shared" si="21"/>
        <v>#DIV/0!</v>
      </c>
    </row>
    <row r="225" spans="1:9" s="37" customFormat="1" ht="23.25" hidden="1" customHeight="1">
      <c r="A225" s="23">
        <v>5</v>
      </c>
      <c r="B225" s="35">
        <v>1</v>
      </c>
      <c r="C225" s="35">
        <v>61</v>
      </c>
      <c r="D225" s="35">
        <v>2</v>
      </c>
      <c r="E225" s="36" t="s">
        <v>85</v>
      </c>
      <c r="F225" s="26"/>
      <c r="G225" s="26"/>
      <c r="H225" s="26"/>
      <c r="I225" s="27" t="e">
        <f t="shared" si="21"/>
        <v>#DIV/0!</v>
      </c>
    </row>
    <row r="226" spans="1:9" s="37" customFormat="1" ht="23.25" hidden="1" customHeight="1">
      <c r="A226" s="23">
        <v>5</v>
      </c>
      <c r="B226" s="35"/>
      <c r="C226" s="35"/>
      <c r="D226" s="35"/>
      <c r="E226" s="41"/>
      <c r="F226" s="26"/>
      <c r="G226" s="26"/>
      <c r="H226" s="26"/>
      <c r="I226" s="27" t="e">
        <f t="shared" si="21"/>
        <v>#DIV/0!</v>
      </c>
    </row>
    <row r="227" spans="1:9" s="37" customFormat="1" ht="23.25" hidden="1" customHeight="1">
      <c r="A227" s="23">
        <v>5</v>
      </c>
      <c r="B227" s="35">
        <v>1</v>
      </c>
      <c r="C227" s="35">
        <v>61</v>
      </c>
      <c r="D227" s="35">
        <v>3</v>
      </c>
      <c r="E227" s="36" t="s">
        <v>80</v>
      </c>
      <c r="F227" s="26"/>
      <c r="G227" s="26"/>
      <c r="H227" s="26"/>
      <c r="I227" s="27" t="e">
        <f t="shared" si="21"/>
        <v>#DIV/0!</v>
      </c>
    </row>
    <row r="228" spans="1:9" s="37" customFormat="1" ht="23.25" hidden="1" customHeight="1">
      <c r="A228" s="23">
        <v>5</v>
      </c>
      <c r="B228" s="35"/>
      <c r="C228" s="35"/>
      <c r="D228" s="35"/>
      <c r="E228" s="36"/>
      <c r="F228" s="26"/>
      <c r="G228" s="26"/>
      <c r="H228" s="26"/>
      <c r="I228" s="27" t="e">
        <f t="shared" si="21"/>
        <v>#DIV/0!</v>
      </c>
    </row>
    <row r="229" spans="1:9" s="37" customFormat="1" ht="18.75" hidden="1" customHeight="1">
      <c r="A229" s="23">
        <v>5</v>
      </c>
      <c r="B229" s="56">
        <v>1</v>
      </c>
      <c r="C229" s="56">
        <v>62</v>
      </c>
      <c r="D229" s="56"/>
      <c r="E229" s="144" t="s">
        <v>125</v>
      </c>
      <c r="F229" s="60"/>
      <c r="G229" s="60"/>
      <c r="H229" s="60"/>
      <c r="I229" s="27" t="e">
        <f t="shared" si="21"/>
        <v>#DIV/0!</v>
      </c>
    </row>
    <row r="230" spans="1:9" s="37" customFormat="1" ht="23.25" hidden="1" customHeight="1">
      <c r="A230" s="23">
        <v>5</v>
      </c>
      <c r="B230" s="35">
        <v>1</v>
      </c>
      <c r="C230" s="35">
        <v>62</v>
      </c>
      <c r="D230" s="35">
        <v>2</v>
      </c>
      <c r="E230" s="36" t="s">
        <v>85</v>
      </c>
      <c r="F230" s="26"/>
      <c r="G230" s="26"/>
      <c r="H230" s="26"/>
      <c r="I230" s="27" t="e">
        <f t="shared" si="21"/>
        <v>#DIV/0!</v>
      </c>
    </row>
    <row r="231" spans="1:9" s="37" customFormat="1" ht="23.25" hidden="1" customHeight="1">
      <c r="A231" s="23">
        <v>5</v>
      </c>
      <c r="B231" s="35"/>
      <c r="C231" s="35"/>
      <c r="D231" s="35"/>
      <c r="E231" s="41"/>
      <c r="F231" s="26"/>
      <c r="G231" s="26"/>
      <c r="H231" s="26"/>
      <c r="I231" s="27" t="e">
        <f t="shared" si="21"/>
        <v>#DIV/0!</v>
      </c>
    </row>
    <row r="232" spans="1:9" s="37" customFormat="1" ht="23.25" hidden="1" customHeight="1">
      <c r="A232" s="23">
        <v>5</v>
      </c>
      <c r="B232" s="35">
        <v>1</v>
      </c>
      <c r="C232" s="35">
        <v>62</v>
      </c>
      <c r="D232" s="35">
        <v>3</v>
      </c>
      <c r="E232" s="36" t="s">
        <v>80</v>
      </c>
      <c r="F232" s="26"/>
      <c r="G232" s="26"/>
      <c r="H232" s="26"/>
      <c r="I232" s="27" t="e">
        <f t="shared" si="21"/>
        <v>#DIV/0!</v>
      </c>
    </row>
    <row r="233" spans="1:9" s="37" customFormat="1" ht="23.25" hidden="1" customHeight="1">
      <c r="A233" s="23">
        <v>5</v>
      </c>
      <c r="B233" s="35"/>
      <c r="C233" s="35"/>
      <c r="D233" s="35"/>
      <c r="E233" s="145"/>
      <c r="F233" s="26"/>
      <c r="G233" s="26"/>
      <c r="H233" s="26"/>
      <c r="I233" s="27" t="e">
        <f t="shared" si="21"/>
        <v>#DIV/0!</v>
      </c>
    </row>
    <row r="234" spans="1:9" s="37" customFormat="1" ht="19.5" hidden="1" customHeight="1">
      <c r="A234" s="23">
        <v>5</v>
      </c>
      <c r="B234" s="56">
        <v>1</v>
      </c>
      <c r="C234" s="56">
        <v>63</v>
      </c>
      <c r="D234" s="56"/>
      <c r="E234" s="143" t="s">
        <v>126</v>
      </c>
      <c r="F234" s="60"/>
      <c r="G234" s="60"/>
      <c r="H234" s="60"/>
      <c r="I234" s="27" t="e">
        <f t="shared" si="21"/>
        <v>#DIV/0!</v>
      </c>
    </row>
    <row r="235" spans="1:9" s="37" customFormat="1" ht="20.25" hidden="1" customHeight="1">
      <c r="A235" s="23">
        <v>5</v>
      </c>
      <c r="B235" s="35">
        <v>1</v>
      </c>
      <c r="C235" s="35">
        <v>63</v>
      </c>
      <c r="D235" s="35">
        <v>2</v>
      </c>
      <c r="E235" s="36" t="s">
        <v>85</v>
      </c>
      <c r="F235" s="26"/>
      <c r="G235" s="26"/>
      <c r="H235" s="26"/>
      <c r="I235" s="27" t="e">
        <f t="shared" si="21"/>
        <v>#DIV/0!</v>
      </c>
    </row>
    <row r="236" spans="1:9" s="37" customFormat="1" ht="20.25" hidden="1" customHeight="1">
      <c r="A236" s="23">
        <v>5</v>
      </c>
      <c r="B236" s="35"/>
      <c r="C236" s="35"/>
      <c r="D236" s="35"/>
      <c r="E236" s="41"/>
      <c r="F236" s="26"/>
      <c r="G236" s="26"/>
      <c r="H236" s="26"/>
      <c r="I236" s="27" t="e">
        <f t="shared" si="21"/>
        <v>#DIV/0!</v>
      </c>
    </row>
    <row r="237" spans="1:9" s="37" customFormat="1" ht="20.25" hidden="1" customHeight="1">
      <c r="A237" s="23">
        <v>5</v>
      </c>
      <c r="B237" s="35">
        <v>1</v>
      </c>
      <c r="C237" s="35">
        <v>63</v>
      </c>
      <c r="D237" s="35">
        <v>3</v>
      </c>
      <c r="E237" s="36" t="s">
        <v>80</v>
      </c>
      <c r="F237" s="26"/>
      <c r="G237" s="26"/>
      <c r="H237" s="26"/>
      <c r="I237" s="27" t="e">
        <f t="shared" si="21"/>
        <v>#DIV/0!</v>
      </c>
    </row>
    <row r="238" spans="1:9" s="37" customFormat="1" ht="20.25" hidden="1" customHeight="1">
      <c r="A238" s="23">
        <v>5</v>
      </c>
      <c r="B238" s="35"/>
      <c r="C238" s="35"/>
      <c r="D238" s="35"/>
      <c r="E238" s="36"/>
      <c r="F238" s="26"/>
      <c r="G238" s="26"/>
      <c r="H238" s="26"/>
      <c r="I238" s="27" t="e">
        <f t="shared" ref="I238:I269" si="24">G238/F238*100</f>
        <v>#DIV/0!</v>
      </c>
    </row>
    <row r="239" spans="1:9" s="37" customFormat="1" ht="33.75" hidden="1" customHeight="1">
      <c r="A239" s="23">
        <v>5</v>
      </c>
      <c r="B239" s="56">
        <v>1</v>
      </c>
      <c r="C239" s="56">
        <v>64</v>
      </c>
      <c r="D239" s="56"/>
      <c r="E239" s="143" t="s">
        <v>127</v>
      </c>
      <c r="F239" s="60"/>
      <c r="G239" s="60"/>
      <c r="H239" s="60"/>
      <c r="I239" s="27" t="e">
        <f t="shared" si="24"/>
        <v>#DIV/0!</v>
      </c>
    </row>
    <row r="240" spans="1:9" s="37" customFormat="1" ht="21.75" hidden="1" customHeight="1">
      <c r="A240" s="23">
        <v>5</v>
      </c>
      <c r="B240" s="35">
        <v>1</v>
      </c>
      <c r="C240" s="35">
        <v>64</v>
      </c>
      <c r="D240" s="35">
        <v>2</v>
      </c>
      <c r="E240" s="36" t="s">
        <v>85</v>
      </c>
      <c r="F240" s="26"/>
      <c r="G240" s="26"/>
      <c r="H240" s="26"/>
      <c r="I240" s="27" t="e">
        <f t="shared" si="24"/>
        <v>#DIV/0!</v>
      </c>
    </row>
    <row r="241" spans="1:9" s="37" customFormat="1" ht="21.75" hidden="1" customHeight="1">
      <c r="A241" s="23">
        <v>5</v>
      </c>
      <c r="B241" s="35"/>
      <c r="C241" s="35"/>
      <c r="D241" s="35"/>
      <c r="E241" s="41"/>
      <c r="F241" s="26"/>
      <c r="G241" s="26"/>
      <c r="H241" s="26"/>
      <c r="I241" s="27" t="e">
        <f t="shared" si="24"/>
        <v>#DIV/0!</v>
      </c>
    </row>
    <row r="242" spans="1:9" s="37" customFormat="1" ht="21.75" hidden="1" customHeight="1">
      <c r="A242" s="23">
        <v>5</v>
      </c>
      <c r="B242" s="35">
        <v>1</v>
      </c>
      <c r="C242" s="35">
        <v>64</v>
      </c>
      <c r="D242" s="35">
        <v>3</v>
      </c>
      <c r="E242" s="36" t="s">
        <v>80</v>
      </c>
      <c r="F242" s="26"/>
      <c r="G242" s="26"/>
      <c r="H242" s="26"/>
      <c r="I242" s="27" t="e">
        <f t="shared" si="24"/>
        <v>#DIV/0!</v>
      </c>
    </row>
    <row r="243" spans="1:9" s="37" customFormat="1" ht="21.75" hidden="1" customHeight="1">
      <c r="A243" s="23">
        <v>5</v>
      </c>
      <c r="B243" s="35"/>
      <c r="C243" s="35"/>
      <c r="D243" s="35"/>
      <c r="E243" s="36"/>
      <c r="F243" s="26"/>
      <c r="G243" s="26"/>
      <c r="H243" s="26"/>
      <c r="I243" s="27" t="e">
        <f t="shared" si="24"/>
        <v>#DIV/0!</v>
      </c>
    </row>
    <row r="244" spans="1:9" s="37" customFormat="1" ht="33" hidden="1" customHeight="1">
      <c r="A244" s="23">
        <v>5</v>
      </c>
      <c r="B244" s="56">
        <v>1</v>
      </c>
      <c r="C244" s="56">
        <v>65</v>
      </c>
      <c r="D244" s="56"/>
      <c r="E244" s="143" t="s">
        <v>128</v>
      </c>
      <c r="F244" s="60"/>
      <c r="G244" s="60"/>
      <c r="H244" s="60"/>
      <c r="I244" s="27" t="e">
        <f t="shared" si="24"/>
        <v>#DIV/0!</v>
      </c>
    </row>
    <row r="245" spans="1:9" s="37" customFormat="1" ht="22.5" hidden="1" customHeight="1">
      <c r="A245" s="23">
        <v>5</v>
      </c>
      <c r="B245" s="35">
        <v>1</v>
      </c>
      <c r="C245" s="35">
        <v>65</v>
      </c>
      <c r="D245" s="35">
        <v>2</v>
      </c>
      <c r="E245" s="36" t="s">
        <v>85</v>
      </c>
      <c r="F245" s="26"/>
      <c r="G245" s="26"/>
      <c r="H245" s="26"/>
      <c r="I245" s="27" t="e">
        <f t="shared" si="24"/>
        <v>#DIV/0!</v>
      </c>
    </row>
    <row r="246" spans="1:9" s="37" customFormat="1" ht="22.5" hidden="1" customHeight="1">
      <c r="A246" s="23">
        <v>5</v>
      </c>
      <c r="B246" s="35"/>
      <c r="C246" s="35"/>
      <c r="D246" s="35"/>
      <c r="E246" s="41"/>
      <c r="F246" s="26"/>
      <c r="G246" s="26"/>
      <c r="H246" s="26"/>
      <c r="I246" s="27" t="e">
        <f t="shared" si="24"/>
        <v>#DIV/0!</v>
      </c>
    </row>
    <row r="247" spans="1:9" s="37" customFormat="1" ht="22.5" hidden="1" customHeight="1">
      <c r="A247" s="23">
        <v>5</v>
      </c>
      <c r="B247" s="35">
        <v>1</v>
      </c>
      <c r="C247" s="35">
        <v>65</v>
      </c>
      <c r="D247" s="35">
        <v>3</v>
      </c>
      <c r="E247" s="36" t="s">
        <v>80</v>
      </c>
      <c r="F247" s="26"/>
      <c r="G247" s="26"/>
      <c r="H247" s="26"/>
      <c r="I247" s="27" t="e">
        <f t="shared" si="24"/>
        <v>#DIV/0!</v>
      </c>
    </row>
    <row r="248" spans="1:9" s="37" customFormat="1" ht="22.5" hidden="1" customHeight="1">
      <c r="A248" s="23">
        <v>5</v>
      </c>
      <c r="B248" s="35"/>
      <c r="C248" s="35"/>
      <c r="D248" s="35"/>
      <c r="E248" s="36"/>
      <c r="F248" s="26"/>
      <c r="G248" s="26"/>
      <c r="H248" s="26"/>
      <c r="I248" s="27" t="e">
        <f t="shared" si="24"/>
        <v>#DIV/0!</v>
      </c>
    </row>
    <row r="249" spans="1:9" s="37" customFormat="1" ht="26.25" hidden="1" customHeight="1">
      <c r="A249" s="23">
        <v>5</v>
      </c>
      <c r="B249" s="56">
        <v>1</v>
      </c>
      <c r="C249" s="56">
        <v>66</v>
      </c>
      <c r="D249" s="56"/>
      <c r="E249" s="143" t="s">
        <v>129</v>
      </c>
      <c r="F249" s="60"/>
      <c r="G249" s="60"/>
      <c r="H249" s="60"/>
      <c r="I249" s="27" t="e">
        <f t="shared" si="24"/>
        <v>#DIV/0!</v>
      </c>
    </row>
    <row r="250" spans="1:9" s="37" customFormat="1" ht="20.100000000000001" hidden="1" customHeight="1">
      <c r="A250" s="23">
        <v>5</v>
      </c>
      <c r="B250" s="35">
        <v>1</v>
      </c>
      <c r="C250" s="35">
        <v>66</v>
      </c>
      <c r="D250" s="35">
        <v>2</v>
      </c>
      <c r="E250" s="36" t="s">
        <v>85</v>
      </c>
      <c r="F250" s="26"/>
      <c r="G250" s="26"/>
      <c r="H250" s="26"/>
      <c r="I250" s="27" t="e">
        <f t="shared" si="24"/>
        <v>#DIV/0!</v>
      </c>
    </row>
    <row r="251" spans="1:9" s="37" customFormat="1" ht="20.100000000000001" hidden="1" customHeight="1">
      <c r="A251" s="23">
        <v>5</v>
      </c>
      <c r="B251" s="35"/>
      <c r="C251" s="35"/>
      <c r="D251" s="35"/>
      <c r="E251" s="146"/>
      <c r="F251" s="26"/>
      <c r="G251" s="26"/>
      <c r="H251" s="26"/>
      <c r="I251" s="27" t="e">
        <f t="shared" si="24"/>
        <v>#DIV/0!</v>
      </c>
    </row>
    <row r="252" spans="1:9" s="37" customFormat="1" ht="20.100000000000001" hidden="1" customHeight="1">
      <c r="A252" s="23">
        <v>5</v>
      </c>
      <c r="B252" s="35">
        <v>1</v>
      </c>
      <c r="C252" s="35">
        <v>66</v>
      </c>
      <c r="D252" s="35">
        <v>3</v>
      </c>
      <c r="E252" s="36" t="s">
        <v>80</v>
      </c>
      <c r="F252" s="26"/>
      <c r="G252" s="26"/>
      <c r="H252" s="26"/>
      <c r="I252" s="27" t="e">
        <f t="shared" si="24"/>
        <v>#DIV/0!</v>
      </c>
    </row>
    <row r="253" spans="1:9" s="37" customFormat="1" ht="20.100000000000001" hidden="1" customHeight="1">
      <c r="A253" s="23">
        <v>5</v>
      </c>
      <c r="B253" s="35"/>
      <c r="C253" s="35"/>
      <c r="D253" s="35"/>
      <c r="E253" s="36"/>
      <c r="F253" s="26"/>
      <c r="G253" s="26"/>
      <c r="H253" s="26"/>
      <c r="I253" s="27" t="e">
        <f t="shared" si="24"/>
        <v>#DIV/0!</v>
      </c>
    </row>
    <row r="254" spans="1:9" s="37" customFormat="1" ht="36" customHeight="1">
      <c r="A254" s="51">
        <v>5</v>
      </c>
      <c r="B254" s="53">
        <v>2</v>
      </c>
      <c r="C254" s="53"/>
      <c r="D254" s="53"/>
      <c r="E254" s="54" t="s">
        <v>130</v>
      </c>
      <c r="F254" s="147">
        <f>F260+F337+F387+F400+F428</f>
        <v>824303663.79999995</v>
      </c>
      <c r="G254" s="147">
        <f>G260+G337+G387+G400+G428</f>
        <v>786667049.70000005</v>
      </c>
      <c r="H254" s="147">
        <f>H260+H337+H387+H400+H428</f>
        <v>37636614.099999994</v>
      </c>
      <c r="I254" s="148">
        <f t="shared" si="24"/>
        <v>95.434132377078498</v>
      </c>
    </row>
    <row r="255" spans="1:9" s="37" customFormat="1" ht="30.75" hidden="1" customHeight="1">
      <c r="A255" s="23">
        <v>5</v>
      </c>
      <c r="B255" s="23">
        <v>2</v>
      </c>
      <c r="C255" s="23">
        <v>1</v>
      </c>
      <c r="D255" s="23"/>
      <c r="E255" s="41" t="s">
        <v>131</v>
      </c>
      <c r="F255" s="147"/>
      <c r="G255" s="25"/>
      <c r="H255" s="25"/>
      <c r="I255" s="27" t="e">
        <f t="shared" si="24"/>
        <v>#DIV/0!</v>
      </c>
    </row>
    <row r="256" spans="1:9" s="37" customFormat="1" ht="20.100000000000001" hidden="1" customHeight="1">
      <c r="A256" s="23">
        <v>5</v>
      </c>
      <c r="B256" s="35">
        <v>2</v>
      </c>
      <c r="C256" s="35">
        <v>1</v>
      </c>
      <c r="D256" s="35">
        <v>2</v>
      </c>
      <c r="E256" s="36" t="s">
        <v>85</v>
      </c>
      <c r="F256" s="147"/>
      <c r="G256" s="26"/>
      <c r="H256" s="26"/>
      <c r="I256" s="27" t="e">
        <f t="shared" si="24"/>
        <v>#DIV/0!</v>
      </c>
    </row>
    <row r="257" spans="1:9" s="37" customFormat="1" ht="20.100000000000001" hidden="1" customHeight="1">
      <c r="A257" s="23">
        <v>5</v>
      </c>
      <c r="B257" s="35"/>
      <c r="C257" s="35"/>
      <c r="D257" s="35"/>
      <c r="E257" s="41"/>
      <c r="F257" s="147"/>
      <c r="G257" s="26"/>
      <c r="H257" s="26"/>
      <c r="I257" s="27" t="e">
        <f t="shared" si="24"/>
        <v>#DIV/0!</v>
      </c>
    </row>
    <row r="258" spans="1:9" s="37" customFormat="1" ht="20.100000000000001" hidden="1" customHeight="1">
      <c r="A258" s="23">
        <v>5</v>
      </c>
      <c r="B258" s="35">
        <v>2</v>
      </c>
      <c r="C258" s="35">
        <v>1</v>
      </c>
      <c r="D258" s="35">
        <v>3</v>
      </c>
      <c r="E258" s="36" t="s">
        <v>80</v>
      </c>
      <c r="F258" s="147"/>
      <c r="G258" s="26"/>
      <c r="H258" s="26"/>
      <c r="I258" s="27" t="e">
        <f t="shared" si="24"/>
        <v>#DIV/0!</v>
      </c>
    </row>
    <row r="259" spans="1:9" s="37" customFormat="1" ht="20.100000000000001" hidden="1" customHeight="1">
      <c r="A259" s="23">
        <v>5</v>
      </c>
      <c r="B259" s="35"/>
      <c r="C259" s="35"/>
      <c r="D259" s="35"/>
      <c r="E259" s="36"/>
      <c r="F259" s="147"/>
      <c r="G259" s="26"/>
      <c r="H259" s="26"/>
      <c r="I259" s="27" t="e">
        <f t="shared" si="24"/>
        <v>#DIV/0!</v>
      </c>
    </row>
    <row r="260" spans="1:9" s="37" customFormat="1" ht="20.100000000000001" customHeight="1">
      <c r="A260" s="56">
        <v>5</v>
      </c>
      <c r="B260" s="103">
        <v>2</v>
      </c>
      <c r="C260" s="103">
        <v>1</v>
      </c>
      <c r="D260" s="103"/>
      <c r="E260" s="149" t="s">
        <v>132</v>
      </c>
      <c r="F260" s="150">
        <f>F261+F292+F308+F315</f>
        <v>493550000</v>
      </c>
      <c r="G260" s="150">
        <f>G261+G292+G308+G315</f>
        <v>491186800</v>
      </c>
      <c r="H260" s="150">
        <f>H261+H292+H308+H315</f>
        <v>2363200</v>
      </c>
      <c r="I260" s="34">
        <f t="shared" si="24"/>
        <v>99.52118326410698</v>
      </c>
    </row>
    <row r="261" spans="1:9" s="37" customFormat="1" ht="35.25" customHeight="1">
      <c r="A261" s="63">
        <v>5</v>
      </c>
      <c r="B261" s="63">
        <v>2</v>
      </c>
      <c r="C261" s="63">
        <v>1</v>
      </c>
      <c r="D261" s="63">
        <v>1</v>
      </c>
      <c r="E261" s="151" t="s">
        <v>133</v>
      </c>
      <c r="F261" s="65">
        <f>F262</f>
        <v>62400000</v>
      </c>
      <c r="G261" s="65">
        <f>G262</f>
        <v>62400000</v>
      </c>
      <c r="H261" s="65">
        <f t="shared" ref="H261:H271" si="25">F261-G261</f>
        <v>0</v>
      </c>
      <c r="I261" s="65">
        <f>I262</f>
        <v>100</v>
      </c>
    </row>
    <row r="262" spans="1:9" s="37" customFormat="1" ht="20.100000000000001" customHeight="1">
      <c r="A262" s="84">
        <v>5</v>
      </c>
      <c r="B262" s="84">
        <v>2</v>
      </c>
      <c r="C262" s="84"/>
      <c r="D262" s="139"/>
      <c r="E262" s="81" t="s">
        <v>50</v>
      </c>
      <c r="F262" s="62">
        <f>F263+F267+F269</f>
        <v>62400000</v>
      </c>
      <c r="G262" s="62">
        <f>G263+G267+G269</f>
        <v>62400000</v>
      </c>
      <c r="H262" s="62">
        <f t="shared" si="25"/>
        <v>0</v>
      </c>
      <c r="I262" s="110">
        <f>G262/F262*100</f>
        <v>100</v>
      </c>
    </row>
    <row r="263" spans="1:9" s="37" customFormat="1" ht="20.100000000000001" customHeight="1">
      <c r="A263" s="84">
        <v>5</v>
      </c>
      <c r="B263" s="84">
        <v>2</v>
      </c>
      <c r="C263" s="84">
        <v>1</v>
      </c>
      <c r="D263" s="84"/>
      <c r="E263" s="81" t="s">
        <v>51</v>
      </c>
      <c r="F263" s="62">
        <f>SUM(F264:F266)</f>
        <v>0</v>
      </c>
      <c r="G263" s="62">
        <f>SUM(G264:G266)</f>
        <v>0</v>
      </c>
      <c r="H263" s="62">
        <f t="shared" si="25"/>
        <v>0</v>
      </c>
      <c r="I263" s="110">
        <v>0</v>
      </c>
    </row>
    <row r="264" spans="1:9" s="37" customFormat="1" ht="20.100000000000001" customHeight="1">
      <c r="A264" s="23">
        <v>5</v>
      </c>
      <c r="B264" s="86">
        <v>2</v>
      </c>
      <c r="C264" s="86">
        <v>1</v>
      </c>
      <c r="D264" s="87" t="s">
        <v>30</v>
      </c>
      <c r="E264" s="88" t="s">
        <v>52</v>
      </c>
      <c r="F264" s="111">
        <v>0</v>
      </c>
      <c r="G264" s="111">
        <v>0</v>
      </c>
      <c r="H264" s="111">
        <f t="shared" si="25"/>
        <v>0</v>
      </c>
      <c r="I264" s="112">
        <v>0</v>
      </c>
    </row>
    <row r="265" spans="1:9" s="37" customFormat="1" ht="20.100000000000001" customHeight="1">
      <c r="A265" s="23">
        <v>5</v>
      </c>
      <c r="B265" s="86">
        <v>2</v>
      </c>
      <c r="C265" s="86">
        <v>1</v>
      </c>
      <c r="D265" s="87" t="s">
        <v>61</v>
      </c>
      <c r="E265" s="88" t="s">
        <v>62</v>
      </c>
      <c r="F265" s="111">
        <v>0</v>
      </c>
      <c r="G265" s="111">
        <v>0</v>
      </c>
      <c r="H265" s="111">
        <f t="shared" si="25"/>
        <v>0</v>
      </c>
      <c r="I265" s="112">
        <v>0</v>
      </c>
    </row>
    <row r="266" spans="1:9" s="37" customFormat="1" ht="20.100000000000001" customHeight="1">
      <c r="A266" s="23">
        <v>5</v>
      </c>
      <c r="B266" s="86">
        <v>2</v>
      </c>
      <c r="C266" s="86">
        <v>1</v>
      </c>
      <c r="D266" s="86">
        <v>99</v>
      </c>
      <c r="E266" s="88" t="s">
        <v>63</v>
      </c>
      <c r="F266" s="111">
        <v>0</v>
      </c>
      <c r="G266" s="111">
        <v>0</v>
      </c>
      <c r="H266" s="111">
        <f t="shared" si="25"/>
        <v>0</v>
      </c>
      <c r="I266" s="112">
        <v>0</v>
      </c>
    </row>
    <row r="267" spans="1:9" s="37" customFormat="1" ht="20.100000000000001" customHeight="1">
      <c r="A267" s="38">
        <v>5</v>
      </c>
      <c r="B267" s="38">
        <v>2</v>
      </c>
      <c r="C267" s="38">
        <v>2</v>
      </c>
      <c r="D267" s="80"/>
      <c r="E267" s="81" t="s">
        <v>64</v>
      </c>
      <c r="F267" s="62">
        <f>F268</f>
        <v>62400000</v>
      </c>
      <c r="G267" s="62">
        <f>G268</f>
        <v>62400000</v>
      </c>
      <c r="H267" s="62">
        <f t="shared" si="25"/>
        <v>0</v>
      </c>
      <c r="I267" s="110">
        <f>G267/F267*100</f>
        <v>100</v>
      </c>
    </row>
    <row r="268" spans="1:9" s="37" customFormat="1" ht="37.5" customHeight="1">
      <c r="A268" s="23">
        <v>5</v>
      </c>
      <c r="B268" s="86">
        <v>2</v>
      </c>
      <c r="C268" s="86">
        <v>1</v>
      </c>
      <c r="D268" s="86">
        <v>1</v>
      </c>
      <c r="E268" s="152" t="s">
        <v>134</v>
      </c>
      <c r="F268" s="111">
        <v>62400000</v>
      </c>
      <c r="G268" s="111">
        <f>F268</f>
        <v>62400000</v>
      </c>
      <c r="H268" s="111">
        <f t="shared" si="25"/>
        <v>0</v>
      </c>
      <c r="I268" s="112">
        <f>G268/F268*100</f>
        <v>100</v>
      </c>
    </row>
    <row r="269" spans="1:9" s="37" customFormat="1" ht="21.75" customHeight="1">
      <c r="A269" s="38">
        <v>5</v>
      </c>
      <c r="B269" s="38">
        <v>2</v>
      </c>
      <c r="C269" s="38">
        <v>3</v>
      </c>
      <c r="D269" s="80"/>
      <c r="E269" s="81" t="s">
        <v>67</v>
      </c>
      <c r="F269" s="62">
        <f>F270</f>
        <v>0</v>
      </c>
      <c r="G269" s="62">
        <f>G270</f>
        <v>0</v>
      </c>
      <c r="H269" s="62">
        <f t="shared" si="25"/>
        <v>0</v>
      </c>
      <c r="I269" s="110">
        <v>0</v>
      </c>
    </row>
    <row r="270" spans="1:9" s="37" customFormat="1" ht="35.25" customHeight="1">
      <c r="A270" s="38">
        <v>5</v>
      </c>
      <c r="B270" s="91">
        <v>2</v>
      </c>
      <c r="C270" s="91">
        <v>3</v>
      </c>
      <c r="D270" s="87" t="s">
        <v>30</v>
      </c>
      <c r="E270" s="97" t="s">
        <v>68</v>
      </c>
      <c r="F270" s="111">
        <v>0</v>
      </c>
      <c r="G270" s="111">
        <v>0</v>
      </c>
      <c r="H270" s="111">
        <f t="shared" si="25"/>
        <v>0</v>
      </c>
      <c r="I270" s="112">
        <v>0</v>
      </c>
    </row>
    <row r="271" spans="1:9" s="37" customFormat="1" ht="36.75" customHeight="1">
      <c r="A271" s="38">
        <v>5</v>
      </c>
      <c r="B271" s="91">
        <v>2</v>
      </c>
      <c r="C271" s="91">
        <v>3</v>
      </c>
      <c r="D271" s="87" t="s">
        <v>36</v>
      </c>
      <c r="E271" s="97" t="s">
        <v>69</v>
      </c>
      <c r="F271" s="111">
        <v>0</v>
      </c>
      <c r="G271" s="111">
        <v>0</v>
      </c>
      <c r="H271" s="111">
        <f t="shared" si="25"/>
        <v>0</v>
      </c>
      <c r="I271" s="112">
        <v>0</v>
      </c>
    </row>
    <row r="272" spans="1:9" s="37" customFormat="1" ht="20.100000000000001" hidden="1" customHeight="1">
      <c r="A272" s="23">
        <v>5</v>
      </c>
      <c r="B272" s="140">
        <v>2</v>
      </c>
      <c r="C272" s="140">
        <v>3</v>
      </c>
      <c r="D272" s="113"/>
      <c r="E272" s="113" t="s">
        <v>135</v>
      </c>
      <c r="F272" s="153"/>
      <c r="G272" s="153"/>
      <c r="H272" s="111">
        <f t="shared" ref="H272:H289" si="26">SUM(H278:H280)</f>
        <v>51990400</v>
      </c>
      <c r="I272" s="112" t="e">
        <f t="shared" ref="I272:I291" si="27">G272/F272*100</f>
        <v>#DIV/0!</v>
      </c>
    </row>
    <row r="273" spans="1:9" s="37" customFormat="1" ht="20.100000000000001" hidden="1" customHeight="1">
      <c r="A273" s="23">
        <v>5</v>
      </c>
      <c r="B273" s="86">
        <v>2</v>
      </c>
      <c r="C273" s="86">
        <v>3</v>
      </c>
      <c r="D273" s="86">
        <v>2</v>
      </c>
      <c r="E273" s="96" t="s">
        <v>85</v>
      </c>
      <c r="F273" s="154"/>
      <c r="G273" s="154"/>
      <c r="H273" s="111">
        <f t="shared" si="26"/>
        <v>51990400</v>
      </c>
      <c r="I273" s="112" t="e">
        <f t="shared" si="27"/>
        <v>#DIV/0!</v>
      </c>
    </row>
    <row r="274" spans="1:9" s="37" customFormat="1" ht="20.100000000000001" hidden="1" customHeight="1">
      <c r="A274" s="23">
        <v>5</v>
      </c>
      <c r="B274" s="86"/>
      <c r="C274" s="86"/>
      <c r="D274" s="86"/>
      <c r="E274" s="113"/>
      <c r="F274" s="154"/>
      <c r="G274" s="154"/>
      <c r="H274" s="111">
        <f t="shared" si="26"/>
        <v>40174400</v>
      </c>
      <c r="I274" s="112" t="e">
        <f t="shared" si="27"/>
        <v>#DIV/0!</v>
      </c>
    </row>
    <row r="275" spans="1:9" s="37" customFormat="1" ht="20.100000000000001" hidden="1" customHeight="1">
      <c r="A275" s="23">
        <v>5</v>
      </c>
      <c r="B275" s="86">
        <v>2</v>
      </c>
      <c r="C275" s="86">
        <v>3</v>
      </c>
      <c r="D275" s="86">
        <v>3</v>
      </c>
      <c r="E275" s="96" t="s">
        <v>80</v>
      </c>
      <c r="F275" s="154"/>
      <c r="G275" s="154"/>
      <c r="H275" s="111">
        <f t="shared" si="26"/>
        <v>23632000</v>
      </c>
      <c r="I275" s="112" t="e">
        <f t="shared" si="27"/>
        <v>#DIV/0!</v>
      </c>
    </row>
    <row r="276" spans="1:9" s="37" customFormat="1" ht="20.100000000000001" hidden="1" customHeight="1">
      <c r="A276" s="23">
        <v>5</v>
      </c>
      <c r="B276" s="86"/>
      <c r="C276" s="86"/>
      <c r="D276" s="96"/>
      <c r="E276" s="96"/>
      <c r="F276" s="96"/>
      <c r="G276" s="96"/>
      <c r="H276" s="111">
        <f t="shared" si="26"/>
        <v>11816000</v>
      </c>
      <c r="I276" s="112" t="e">
        <f t="shared" si="27"/>
        <v>#DIV/0!</v>
      </c>
    </row>
    <row r="277" spans="1:9" s="156" customFormat="1" ht="20.100000000000001" hidden="1" customHeight="1">
      <c r="A277" s="23">
        <v>5</v>
      </c>
      <c r="B277" s="140">
        <v>2</v>
      </c>
      <c r="C277" s="140">
        <v>4</v>
      </c>
      <c r="D277" s="113"/>
      <c r="E277" s="113" t="s">
        <v>136</v>
      </c>
      <c r="F277" s="155"/>
      <c r="G277" s="155"/>
      <c r="H277" s="111">
        <f t="shared" si="26"/>
        <v>9452800</v>
      </c>
      <c r="I277" s="112" t="e">
        <f t="shared" si="27"/>
        <v>#DIV/0!</v>
      </c>
    </row>
    <row r="278" spans="1:9" s="156" customFormat="1" ht="20.100000000000001" hidden="1" customHeight="1">
      <c r="A278" s="23">
        <v>5</v>
      </c>
      <c r="B278" s="86">
        <v>2</v>
      </c>
      <c r="C278" s="86">
        <v>4</v>
      </c>
      <c r="D278" s="86">
        <v>2</v>
      </c>
      <c r="E278" s="96" t="s">
        <v>85</v>
      </c>
      <c r="F278" s="157"/>
      <c r="G278" s="157"/>
      <c r="H278" s="111">
        <f t="shared" si="26"/>
        <v>14179200</v>
      </c>
      <c r="I278" s="112" t="e">
        <f t="shared" si="27"/>
        <v>#DIV/0!</v>
      </c>
    </row>
    <row r="279" spans="1:9" s="156" customFormat="1" ht="20.100000000000001" hidden="1" customHeight="1">
      <c r="A279" s="23">
        <v>5</v>
      </c>
      <c r="B279" s="86"/>
      <c r="C279" s="86"/>
      <c r="D279" s="86"/>
      <c r="E279" s="113"/>
      <c r="F279" s="157"/>
      <c r="G279" s="157"/>
      <c r="H279" s="111">
        <f t="shared" si="26"/>
        <v>18905600</v>
      </c>
      <c r="I279" s="112" t="e">
        <f t="shared" si="27"/>
        <v>#DIV/0!</v>
      </c>
    </row>
    <row r="280" spans="1:9" s="156" customFormat="1" ht="20.100000000000001" hidden="1" customHeight="1">
      <c r="A280" s="23">
        <v>5</v>
      </c>
      <c r="B280" s="86">
        <v>2</v>
      </c>
      <c r="C280" s="86">
        <v>4</v>
      </c>
      <c r="D280" s="86">
        <v>3</v>
      </c>
      <c r="E280" s="96" t="s">
        <v>80</v>
      </c>
      <c r="F280" s="157"/>
      <c r="G280" s="157"/>
      <c r="H280" s="111">
        <f t="shared" si="26"/>
        <v>18905600</v>
      </c>
      <c r="I280" s="112" t="e">
        <f t="shared" si="27"/>
        <v>#DIV/0!</v>
      </c>
    </row>
    <row r="281" spans="1:9" s="156" customFormat="1" ht="20.100000000000001" hidden="1" customHeight="1">
      <c r="A281" s="23">
        <v>5</v>
      </c>
      <c r="B281" s="86"/>
      <c r="C281" s="86"/>
      <c r="D281" s="96"/>
      <c r="E281" s="96"/>
      <c r="F281" s="96"/>
      <c r="G281" s="96"/>
      <c r="H281" s="111">
        <f t="shared" si="26"/>
        <v>14179200</v>
      </c>
      <c r="I281" s="112" t="e">
        <f t="shared" si="27"/>
        <v>#DIV/0!</v>
      </c>
    </row>
    <row r="282" spans="1:9" s="156" customFormat="1" ht="31.5" hidden="1" customHeight="1">
      <c r="A282" s="23">
        <v>5</v>
      </c>
      <c r="B282" s="140">
        <v>2</v>
      </c>
      <c r="C282" s="140">
        <v>5</v>
      </c>
      <c r="D282" s="113"/>
      <c r="E282" s="113" t="s">
        <v>137</v>
      </c>
      <c r="F282" s="155"/>
      <c r="G282" s="155"/>
      <c r="H282" s="111">
        <f t="shared" si="26"/>
        <v>7089600</v>
      </c>
      <c r="I282" s="112" t="e">
        <f t="shared" si="27"/>
        <v>#DIV/0!</v>
      </c>
    </row>
    <row r="283" spans="1:9" s="156" customFormat="1" ht="21.75" hidden="1" customHeight="1">
      <c r="A283" s="23">
        <v>5</v>
      </c>
      <c r="B283" s="86">
        <v>2</v>
      </c>
      <c r="C283" s="86">
        <v>5</v>
      </c>
      <c r="D283" s="86">
        <v>2</v>
      </c>
      <c r="E283" s="96" t="s">
        <v>85</v>
      </c>
      <c r="F283" s="157"/>
      <c r="G283" s="157"/>
      <c r="H283" s="111">
        <f t="shared" si="26"/>
        <v>2363200</v>
      </c>
      <c r="I283" s="112" t="e">
        <f t="shared" si="27"/>
        <v>#DIV/0!</v>
      </c>
    </row>
    <row r="284" spans="1:9" s="156" customFormat="1" ht="21.75" hidden="1" customHeight="1">
      <c r="A284" s="23">
        <v>5</v>
      </c>
      <c r="B284" s="86"/>
      <c r="C284" s="86"/>
      <c r="D284" s="86"/>
      <c r="E284" s="113"/>
      <c r="F284" s="157"/>
      <c r="G284" s="157"/>
      <c r="H284" s="111">
        <f t="shared" si="26"/>
        <v>2363200</v>
      </c>
      <c r="I284" s="112" t="e">
        <f t="shared" si="27"/>
        <v>#DIV/0!</v>
      </c>
    </row>
    <row r="285" spans="1:9" s="156" customFormat="1" ht="21.75" hidden="1" customHeight="1">
      <c r="A285" s="23">
        <v>5</v>
      </c>
      <c r="B285" s="86">
        <v>2</v>
      </c>
      <c r="C285" s="86">
        <v>5</v>
      </c>
      <c r="D285" s="86">
        <v>3</v>
      </c>
      <c r="E285" s="96" t="s">
        <v>80</v>
      </c>
      <c r="F285" s="157"/>
      <c r="G285" s="157"/>
      <c r="H285" s="111">
        <f t="shared" si="26"/>
        <v>4726400</v>
      </c>
      <c r="I285" s="112" t="e">
        <f t="shared" si="27"/>
        <v>#DIV/0!</v>
      </c>
    </row>
    <row r="286" spans="1:9" s="156" customFormat="1" ht="21.75" hidden="1" customHeight="1">
      <c r="A286" s="23">
        <v>5</v>
      </c>
      <c r="B286" s="86"/>
      <c r="C286" s="86"/>
      <c r="D286" s="96"/>
      <c r="E286" s="96"/>
      <c r="F286" s="96"/>
      <c r="G286" s="96"/>
      <c r="H286" s="111">
        <f t="shared" si="26"/>
        <v>7089600</v>
      </c>
      <c r="I286" s="112" t="e">
        <f t="shared" si="27"/>
        <v>#DIV/0!</v>
      </c>
    </row>
    <row r="287" spans="1:9" s="37" customFormat="1" ht="31.5" hidden="1" customHeight="1">
      <c r="A287" s="23">
        <v>5</v>
      </c>
      <c r="B287" s="140">
        <v>2</v>
      </c>
      <c r="C287" s="140">
        <v>6</v>
      </c>
      <c r="D287" s="113"/>
      <c r="E287" s="113" t="s">
        <v>138</v>
      </c>
      <c r="F287" s="155"/>
      <c r="G287" s="155"/>
      <c r="H287" s="111">
        <f t="shared" si="26"/>
        <v>7089600</v>
      </c>
      <c r="I287" s="112" t="e">
        <f t="shared" si="27"/>
        <v>#DIV/0!</v>
      </c>
    </row>
    <row r="288" spans="1:9" s="37" customFormat="1" ht="22.5" hidden="1" customHeight="1">
      <c r="A288" s="23">
        <v>5</v>
      </c>
      <c r="B288" s="86">
        <v>2</v>
      </c>
      <c r="C288" s="86">
        <v>6</v>
      </c>
      <c r="D288" s="86">
        <v>2</v>
      </c>
      <c r="E288" s="96" t="s">
        <v>85</v>
      </c>
      <c r="F288" s="157"/>
      <c r="G288" s="157"/>
      <c r="H288" s="111">
        <f t="shared" si="26"/>
        <v>4726400</v>
      </c>
      <c r="I288" s="112" t="e">
        <f t="shared" si="27"/>
        <v>#DIV/0!</v>
      </c>
    </row>
    <row r="289" spans="1:9" s="37" customFormat="1" ht="22.5" hidden="1" customHeight="1">
      <c r="A289" s="23">
        <v>5</v>
      </c>
      <c r="B289" s="86"/>
      <c r="C289" s="86"/>
      <c r="D289" s="86"/>
      <c r="E289" s="113"/>
      <c r="F289" s="157"/>
      <c r="G289" s="157"/>
      <c r="H289" s="111">
        <f t="shared" si="26"/>
        <v>2363200</v>
      </c>
      <c r="I289" s="112" t="e">
        <f t="shared" si="27"/>
        <v>#DIV/0!</v>
      </c>
    </row>
    <row r="290" spans="1:9" s="37" customFormat="1" ht="22.5" hidden="1" customHeight="1">
      <c r="A290" s="23">
        <v>5</v>
      </c>
      <c r="B290" s="86">
        <v>2</v>
      </c>
      <c r="C290" s="86">
        <v>6</v>
      </c>
      <c r="D290" s="86">
        <v>3</v>
      </c>
      <c r="E290" s="96" t="s">
        <v>80</v>
      </c>
      <c r="F290" s="157"/>
      <c r="G290" s="157"/>
      <c r="H290" s="111">
        <f>SUM(H296:H297)</f>
        <v>0</v>
      </c>
      <c r="I290" s="112" t="e">
        <f t="shared" si="27"/>
        <v>#DIV/0!</v>
      </c>
    </row>
    <row r="291" spans="1:9" s="37" customFormat="1" ht="22.5" hidden="1" customHeight="1">
      <c r="A291" s="23">
        <v>5</v>
      </c>
      <c r="B291" s="86"/>
      <c r="C291" s="86"/>
      <c r="D291" s="96"/>
      <c r="E291" s="96"/>
      <c r="F291" s="158"/>
      <c r="G291" s="158"/>
      <c r="H291" s="111">
        <f>SUM(H297:H298)</f>
        <v>0</v>
      </c>
      <c r="I291" s="112" t="e">
        <f t="shared" si="27"/>
        <v>#DIV/0!</v>
      </c>
    </row>
    <row r="292" spans="1:9" s="28" customFormat="1" ht="30.75" customHeight="1">
      <c r="A292" s="122">
        <v>5</v>
      </c>
      <c r="B292" s="122">
        <v>2</v>
      </c>
      <c r="C292" s="122">
        <v>1</v>
      </c>
      <c r="D292" s="122">
        <v>2</v>
      </c>
      <c r="E292" s="159" t="s">
        <v>139</v>
      </c>
      <c r="F292" s="160">
        <f t="shared" ref="F292:G293" si="28">F293</f>
        <v>31150000</v>
      </c>
      <c r="G292" s="160">
        <f t="shared" si="28"/>
        <v>28786800</v>
      </c>
      <c r="H292" s="160">
        <f>F292-G292</f>
        <v>2363200</v>
      </c>
      <c r="I292" s="160">
        <f>I293</f>
        <v>92.413483146067421</v>
      </c>
    </row>
    <row r="293" spans="1:9" s="37" customFormat="1" ht="22.5" customHeight="1">
      <c r="A293" s="23">
        <v>5</v>
      </c>
      <c r="B293" s="140">
        <v>2</v>
      </c>
      <c r="C293" s="140"/>
      <c r="D293" s="140"/>
      <c r="E293" s="113" t="s">
        <v>85</v>
      </c>
      <c r="F293" s="42">
        <f t="shared" si="28"/>
        <v>31150000</v>
      </c>
      <c r="G293" s="42">
        <f t="shared" si="28"/>
        <v>28786800</v>
      </c>
      <c r="H293" s="42">
        <f>F293-G293</f>
        <v>2363200</v>
      </c>
      <c r="I293" s="110">
        <f t="shared" ref="I293:I340" si="29">G293/F293*100</f>
        <v>92.413483146067421</v>
      </c>
    </row>
    <row r="294" spans="1:9" s="37" customFormat="1" ht="32.25" customHeight="1">
      <c r="A294" s="23">
        <v>5</v>
      </c>
      <c r="B294" s="140">
        <v>2</v>
      </c>
      <c r="C294" s="140">
        <v>7</v>
      </c>
      <c r="D294" s="140"/>
      <c r="E294" s="161" t="s">
        <v>140</v>
      </c>
      <c r="F294" s="42">
        <f>F295</f>
        <v>31150000</v>
      </c>
      <c r="G294" s="42">
        <f>G295</f>
        <v>28786800</v>
      </c>
      <c r="H294" s="42">
        <f>F294-G294</f>
        <v>2363200</v>
      </c>
      <c r="I294" s="110">
        <f t="shared" si="29"/>
        <v>92.413483146067421</v>
      </c>
    </row>
    <row r="295" spans="1:9" s="37" customFormat="1" ht="30" customHeight="1">
      <c r="A295" s="23">
        <v>5</v>
      </c>
      <c r="B295" s="86">
        <v>2</v>
      </c>
      <c r="C295" s="86">
        <v>7</v>
      </c>
      <c r="D295" s="87" t="s">
        <v>30</v>
      </c>
      <c r="E295" s="152" t="s">
        <v>140</v>
      </c>
      <c r="F295" s="162">
        <v>31150000</v>
      </c>
      <c r="G295" s="44">
        <v>28786800</v>
      </c>
      <c r="H295" s="44">
        <f>F295-G295</f>
        <v>2363200</v>
      </c>
      <c r="I295" s="112">
        <f t="shared" si="29"/>
        <v>92.413483146067421</v>
      </c>
    </row>
    <row r="296" spans="1:9" s="37" customFormat="1" ht="22.5" hidden="1" customHeight="1">
      <c r="A296" s="23">
        <v>5</v>
      </c>
      <c r="B296" s="86"/>
      <c r="C296" s="86"/>
      <c r="D296" s="86"/>
      <c r="E296" s="113"/>
      <c r="F296" s="157"/>
      <c r="G296" s="157"/>
      <c r="H296" s="157"/>
      <c r="I296" s="112" t="e">
        <f t="shared" si="29"/>
        <v>#DIV/0!</v>
      </c>
    </row>
    <row r="297" spans="1:9" s="37" customFormat="1" ht="22.5" hidden="1" customHeight="1">
      <c r="A297" s="23">
        <v>5</v>
      </c>
      <c r="B297" s="86">
        <v>2</v>
      </c>
      <c r="C297" s="86">
        <v>7</v>
      </c>
      <c r="D297" s="86">
        <v>3</v>
      </c>
      <c r="E297" s="96" t="s">
        <v>80</v>
      </c>
      <c r="F297" s="157"/>
      <c r="G297" s="157"/>
      <c r="H297" s="157"/>
      <c r="I297" s="112" t="e">
        <f t="shared" si="29"/>
        <v>#DIV/0!</v>
      </c>
    </row>
    <row r="298" spans="1:9" s="37" customFormat="1" ht="30" hidden="1" customHeight="1">
      <c r="A298" s="23">
        <v>5</v>
      </c>
      <c r="B298" s="140">
        <v>2</v>
      </c>
      <c r="C298" s="140">
        <v>8</v>
      </c>
      <c r="D298" s="113"/>
      <c r="E298" s="113" t="s">
        <v>141</v>
      </c>
      <c r="F298" s="155"/>
      <c r="G298" s="155"/>
      <c r="H298" s="155"/>
      <c r="I298" s="112" t="e">
        <f t="shared" si="29"/>
        <v>#DIV/0!</v>
      </c>
    </row>
    <row r="299" spans="1:9" s="37" customFormat="1" ht="21.75" hidden="1" customHeight="1">
      <c r="A299" s="23">
        <v>5</v>
      </c>
      <c r="B299" s="86">
        <v>2</v>
      </c>
      <c r="C299" s="86">
        <v>8</v>
      </c>
      <c r="D299" s="86">
        <v>2</v>
      </c>
      <c r="E299" s="96" t="s">
        <v>85</v>
      </c>
      <c r="F299" s="157"/>
      <c r="G299" s="157"/>
      <c r="H299" s="157"/>
      <c r="I299" s="112" t="e">
        <f t="shared" si="29"/>
        <v>#DIV/0!</v>
      </c>
    </row>
    <row r="300" spans="1:9" s="37" customFormat="1" ht="21.75" hidden="1" customHeight="1">
      <c r="A300" s="23">
        <v>5</v>
      </c>
      <c r="B300" s="86"/>
      <c r="C300" s="86"/>
      <c r="D300" s="86"/>
      <c r="E300" s="113"/>
      <c r="F300" s="157"/>
      <c r="G300" s="157"/>
      <c r="H300" s="157"/>
      <c r="I300" s="112" t="e">
        <f t="shared" si="29"/>
        <v>#DIV/0!</v>
      </c>
    </row>
    <row r="301" spans="1:9" s="37" customFormat="1" ht="21.75" hidden="1" customHeight="1">
      <c r="A301" s="23">
        <v>5</v>
      </c>
      <c r="B301" s="86">
        <v>2</v>
      </c>
      <c r="C301" s="86">
        <v>8</v>
      </c>
      <c r="D301" s="86">
        <v>3</v>
      </c>
      <c r="E301" s="96" t="s">
        <v>80</v>
      </c>
      <c r="F301" s="157"/>
      <c r="G301" s="157"/>
      <c r="H301" s="157"/>
      <c r="I301" s="112" t="e">
        <f t="shared" si="29"/>
        <v>#DIV/0!</v>
      </c>
    </row>
    <row r="302" spans="1:9" s="37" customFormat="1" ht="21.75" hidden="1" customHeight="1">
      <c r="A302" s="23">
        <v>5</v>
      </c>
      <c r="B302" s="86"/>
      <c r="C302" s="86"/>
      <c r="D302" s="96"/>
      <c r="E302" s="96"/>
      <c r="F302" s="163"/>
      <c r="G302" s="163"/>
      <c r="H302" s="163"/>
      <c r="I302" s="112" t="e">
        <f t="shared" si="29"/>
        <v>#DIV/0!</v>
      </c>
    </row>
    <row r="303" spans="1:9" s="37" customFormat="1" ht="33.75" hidden="1" customHeight="1">
      <c r="A303" s="23">
        <v>5</v>
      </c>
      <c r="B303" s="140">
        <v>2</v>
      </c>
      <c r="C303" s="140">
        <v>9</v>
      </c>
      <c r="D303" s="113"/>
      <c r="E303" s="113" t="s">
        <v>142</v>
      </c>
      <c r="F303" s="155"/>
      <c r="G303" s="155"/>
      <c r="H303" s="155"/>
      <c r="I303" s="112" t="e">
        <f t="shared" si="29"/>
        <v>#DIV/0!</v>
      </c>
    </row>
    <row r="304" spans="1:9" s="37" customFormat="1" ht="22.5" hidden="1" customHeight="1">
      <c r="A304" s="23">
        <v>5</v>
      </c>
      <c r="B304" s="86">
        <v>2</v>
      </c>
      <c r="C304" s="86">
        <v>9</v>
      </c>
      <c r="D304" s="86">
        <v>2</v>
      </c>
      <c r="E304" s="96" t="s">
        <v>85</v>
      </c>
      <c r="F304" s="157"/>
      <c r="G304" s="157"/>
      <c r="H304" s="157"/>
      <c r="I304" s="112" t="e">
        <f t="shared" si="29"/>
        <v>#DIV/0!</v>
      </c>
    </row>
    <row r="305" spans="1:9" s="37" customFormat="1" ht="22.5" hidden="1" customHeight="1">
      <c r="A305" s="23">
        <v>5</v>
      </c>
      <c r="B305" s="86"/>
      <c r="C305" s="86"/>
      <c r="D305" s="86"/>
      <c r="E305" s="113"/>
      <c r="F305" s="157"/>
      <c r="G305" s="157"/>
      <c r="H305" s="157"/>
      <c r="I305" s="112" t="e">
        <f t="shared" si="29"/>
        <v>#DIV/0!</v>
      </c>
    </row>
    <row r="306" spans="1:9" s="37" customFormat="1" ht="22.5" hidden="1" customHeight="1">
      <c r="A306" s="23">
        <v>5</v>
      </c>
      <c r="B306" s="86">
        <v>2</v>
      </c>
      <c r="C306" s="86">
        <v>9</v>
      </c>
      <c r="D306" s="86">
        <v>3</v>
      </c>
      <c r="E306" s="96" t="s">
        <v>80</v>
      </c>
      <c r="F306" s="157"/>
      <c r="G306" s="157"/>
      <c r="H306" s="157"/>
      <c r="I306" s="112" t="e">
        <f t="shared" si="29"/>
        <v>#DIV/0!</v>
      </c>
    </row>
    <row r="307" spans="1:9" s="37" customFormat="1" ht="22.5" hidden="1" customHeight="1">
      <c r="A307" s="23">
        <v>5</v>
      </c>
      <c r="B307" s="86"/>
      <c r="C307" s="86"/>
      <c r="D307" s="96"/>
      <c r="E307" s="96"/>
      <c r="F307" s="96"/>
      <c r="G307" s="96"/>
      <c r="H307" s="96"/>
      <c r="I307" s="112" t="e">
        <f t="shared" si="29"/>
        <v>#DIV/0!</v>
      </c>
    </row>
    <row r="308" spans="1:9" s="37" customFormat="1" ht="69.75" customHeight="1">
      <c r="A308" s="134">
        <v>5</v>
      </c>
      <c r="B308" s="134">
        <v>2</v>
      </c>
      <c r="C308" s="134">
        <v>1</v>
      </c>
      <c r="D308" s="134">
        <v>7</v>
      </c>
      <c r="E308" s="164" t="s">
        <v>143</v>
      </c>
      <c r="F308" s="124">
        <f>F309</f>
        <v>400000000</v>
      </c>
      <c r="G308" s="124">
        <f>G309</f>
        <v>400000000</v>
      </c>
      <c r="H308" s="124">
        <f>H309</f>
        <v>0</v>
      </c>
      <c r="I308" s="165">
        <f t="shared" si="29"/>
        <v>100</v>
      </c>
    </row>
    <row r="309" spans="1:9" s="37" customFormat="1" ht="22.5" customHeight="1">
      <c r="A309" s="23">
        <v>5</v>
      </c>
      <c r="B309" s="23">
        <v>3</v>
      </c>
      <c r="C309" s="23"/>
      <c r="D309" s="23"/>
      <c r="E309" s="41" t="s">
        <v>80</v>
      </c>
      <c r="F309" s="25">
        <f>F310</f>
        <v>400000000</v>
      </c>
      <c r="G309" s="25">
        <f>G310</f>
        <v>400000000</v>
      </c>
      <c r="H309" s="25">
        <f>F309-G309</f>
        <v>0</v>
      </c>
      <c r="I309" s="119">
        <f t="shared" si="29"/>
        <v>100</v>
      </c>
    </row>
    <row r="310" spans="1:9" s="37" customFormat="1" ht="22.5" customHeight="1">
      <c r="A310" s="23">
        <v>5</v>
      </c>
      <c r="B310" s="23">
        <v>3</v>
      </c>
      <c r="C310" s="23">
        <v>5</v>
      </c>
      <c r="D310" s="23"/>
      <c r="E310" s="166" t="s">
        <v>144</v>
      </c>
      <c r="F310" s="25">
        <f>SUM(F311:F314)</f>
        <v>400000000</v>
      </c>
      <c r="G310" s="25">
        <f>SUM(G311:G314)</f>
        <v>400000000</v>
      </c>
      <c r="H310" s="25">
        <f t="shared" ref="H310" si="30">SUM(H311:H313)</f>
        <v>0</v>
      </c>
      <c r="I310" s="119">
        <f t="shared" si="29"/>
        <v>100</v>
      </c>
    </row>
    <row r="311" spans="1:9" s="37" customFormat="1" ht="22.5" customHeight="1">
      <c r="A311" s="35">
        <v>5</v>
      </c>
      <c r="B311" s="35">
        <v>3</v>
      </c>
      <c r="C311" s="35">
        <v>5</v>
      </c>
      <c r="D311" s="67" t="s">
        <v>30</v>
      </c>
      <c r="E311" s="167" t="s">
        <v>145</v>
      </c>
      <c r="F311" s="26">
        <v>3000000</v>
      </c>
      <c r="G311" s="26">
        <f>F311</f>
        <v>3000000</v>
      </c>
      <c r="H311" s="26">
        <v>0</v>
      </c>
      <c r="I311" s="27">
        <f t="shared" si="29"/>
        <v>100</v>
      </c>
    </row>
    <row r="312" spans="1:9" s="37" customFormat="1" ht="22.5" customHeight="1">
      <c r="A312" s="23">
        <v>5</v>
      </c>
      <c r="B312" s="35">
        <v>3</v>
      </c>
      <c r="C312" s="35">
        <v>5</v>
      </c>
      <c r="D312" s="67" t="s">
        <v>36</v>
      </c>
      <c r="E312" s="167" t="s">
        <v>146</v>
      </c>
      <c r="F312" s="168">
        <v>112810000</v>
      </c>
      <c r="G312" s="168">
        <f>F312</f>
        <v>112810000</v>
      </c>
      <c r="H312" s="26">
        <f>F312-G312</f>
        <v>0</v>
      </c>
      <c r="I312" s="27">
        <f t="shared" si="29"/>
        <v>100</v>
      </c>
    </row>
    <row r="313" spans="1:9" s="37" customFormat="1" ht="22.5" customHeight="1">
      <c r="A313" s="23">
        <v>5</v>
      </c>
      <c r="B313" s="35">
        <v>3</v>
      </c>
      <c r="C313" s="35">
        <v>5</v>
      </c>
      <c r="D313" s="67" t="s">
        <v>38</v>
      </c>
      <c r="E313" s="167" t="s">
        <v>147</v>
      </c>
      <c r="F313" s="26">
        <v>276445051.60000002</v>
      </c>
      <c r="G313" s="26">
        <f>F313</f>
        <v>276445051.60000002</v>
      </c>
      <c r="H313" s="26">
        <f>F313-G313</f>
        <v>0</v>
      </c>
      <c r="I313" s="27">
        <f t="shared" si="29"/>
        <v>100</v>
      </c>
    </row>
    <row r="314" spans="1:9" s="37" customFormat="1" ht="22.5" customHeight="1">
      <c r="A314" s="23">
        <v>5</v>
      </c>
      <c r="B314" s="35">
        <v>3</v>
      </c>
      <c r="C314" s="35">
        <v>5</v>
      </c>
      <c r="D314" s="67" t="s">
        <v>55</v>
      </c>
      <c r="E314" s="167" t="s">
        <v>148</v>
      </c>
      <c r="F314" s="26">
        <v>7744948.4000000004</v>
      </c>
      <c r="G314" s="26">
        <f>F314</f>
        <v>7744948.4000000004</v>
      </c>
      <c r="H314" s="26">
        <f>F314-G314</f>
        <v>0</v>
      </c>
      <c r="I314" s="27">
        <f t="shared" si="29"/>
        <v>100</v>
      </c>
    </row>
    <row r="315" spans="1:9" s="37" customFormat="1" ht="66" customHeight="1">
      <c r="A315" s="122">
        <v>5</v>
      </c>
      <c r="B315" s="122">
        <v>2</v>
      </c>
      <c r="C315" s="122">
        <v>1</v>
      </c>
      <c r="D315" s="122">
        <v>9</v>
      </c>
      <c r="E315" s="169" t="s">
        <v>149</v>
      </c>
      <c r="F315" s="124">
        <f>F316</f>
        <v>0</v>
      </c>
      <c r="G315" s="124">
        <f>G316</f>
        <v>0</v>
      </c>
      <c r="H315" s="124">
        <f t="shared" ref="H315:H320" si="31">F315-G315</f>
        <v>0</v>
      </c>
      <c r="I315" s="129">
        <v>0</v>
      </c>
    </row>
    <row r="316" spans="1:9" s="37" customFormat="1" ht="20.100000000000001" customHeight="1">
      <c r="A316" s="84">
        <v>5</v>
      </c>
      <c r="B316" s="84">
        <v>2</v>
      </c>
      <c r="C316" s="84"/>
      <c r="D316" s="139"/>
      <c r="E316" s="81" t="s">
        <v>50</v>
      </c>
      <c r="F316" s="62">
        <f>F317+F319</f>
        <v>0</v>
      </c>
      <c r="G316" s="62">
        <f>G317+G319</f>
        <v>0</v>
      </c>
      <c r="H316" s="62">
        <f t="shared" si="31"/>
        <v>0</v>
      </c>
      <c r="I316" s="110">
        <v>0</v>
      </c>
    </row>
    <row r="317" spans="1:9" s="37" customFormat="1" ht="20.100000000000001" customHeight="1">
      <c r="A317" s="84">
        <v>5</v>
      </c>
      <c r="B317" s="84">
        <v>2</v>
      </c>
      <c r="C317" s="84">
        <v>1</v>
      </c>
      <c r="D317" s="84"/>
      <c r="E317" s="81" t="s">
        <v>51</v>
      </c>
      <c r="F317" s="62">
        <f>F318</f>
        <v>0</v>
      </c>
      <c r="G317" s="62">
        <f>G318</f>
        <v>0</v>
      </c>
      <c r="H317" s="62">
        <f t="shared" si="31"/>
        <v>0</v>
      </c>
      <c r="I317" s="110">
        <v>0</v>
      </c>
    </row>
    <row r="318" spans="1:9" s="37" customFormat="1" ht="20.100000000000001" customHeight="1">
      <c r="A318" s="140">
        <v>5</v>
      </c>
      <c r="B318" s="86">
        <v>2</v>
      </c>
      <c r="C318" s="86">
        <v>1</v>
      </c>
      <c r="D318" s="87" t="s">
        <v>59</v>
      </c>
      <c r="E318" s="97" t="s">
        <v>60</v>
      </c>
      <c r="F318" s="62">
        <v>0</v>
      </c>
      <c r="G318" s="62">
        <v>0</v>
      </c>
      <c r="H318" s="62">
        <f t="shared" si="31"/>
        <v>0</v>
      </c>
      <c r="I318" s="112">
        <v>0</v>
      </c>
    </row>
    <row r="319" spans="1:9" s="37" customFormat="1" ht="20.100000000000001" customHeight="1">
      <c r="A319" s="84">
        <v>5</v>
      </c>
      <c r="B319" s="84">
        <v>2</v>
      </c>
      <c r="C319" s="84">
        <v>2</v>
      </c>
      <c r="D319" s="139"/>
      <c r="E319" s="81" t="s">
        <v>64</v>
      </c>
      <c r="F319" s="62">
        <f>F320</f>
        <v>0</v>
      </c>
      <c r="G319" s="62">
        <f>G320</f>
        <v>0</v>
      </c>
      <c r="H319" s="62">
        <f t="shared" si="31"/>
        <v>0</v>
      </c>
      <c r="I319" s="110">
        <v>0</v>
      </c>
    </row>
    <row r="320" spans="1:9" s="37" customFormat="1" ht="31.5" customHeight="1">
      <c r="A320" s="84">
        <v>5</v>
      </c>
      <c r="B320" s="170">
        <v>2</v>
      </c>
      <c r="C320" s="170">
        <v>2</v>
      </c>
      <c r="D320" s="92" t="s">
        <v>55</v>
      </c>
      <c r="E320" s="93" t="s">
        <v>109</v>
      </c>
      <c r="F320" s="111">
        <v>0</v>
      </c>
      <c r="G320" s="111">
        <v>0</v>
      </c>
      <c r="H320" s="62">
        <f t="shared" si="31"/>
        <v>0</v>
      </c>
      <c r="I320" s="112">
        <v>0</v>
      </c>
    </row>
    <row r="321" spans="1:9" s="37" customFormat="1" ht="20.100000000000001" hidden="1" customHeight="1">
      <c r="A321" s="23">
        <v>5</v>
      </c>
      <c r="B321" s="35">
        <v>2</v>
      </c>
      <c r="C321" s="35">
        <v>11</v>
      </c>
      <c r="D321" s="35">
        <v>3</v>
      </c>
      <c r="E321" s="36" t="s">
        <v>80</v>
      </c>
      <c r="F321" s="26"/>
      <c r="G321" s="26"/>
      <c r="H321" s="26"/>
      <c r="I321" s="112" t="e">
        <f t="shared" si="29"/>
        <v>#DIV/0!</v>
      </c>
    </row>
    <row r="322" spans="1:9" s="37" customFormat="1" ht="20.100000000000001" hidden="1" customHeight="1">
      <c r="A322" s="23">
        <v>5</v>
      </c>
      <c r="B322" s="35"/>
      <c r="C322" s="35"/>
      <c r="D322" s="35"/>
      <c r="E322" s="171"/>
      <c r="F322" s="26"/>
      <c r="G322" s="26"/>
      <c r="H322" s="26"/>
      <c r="I322" s="112" t="e">
        <f t="shared" si="29"/>
        <v>#DIV/0!</v>
      </c>
    </row>
    <row r="323" spans="1:9" s="37" customFormat="1" ht="45.75" hidden="1" customHeight="1">
      <c r="A323" s="23">
        <v>5</v>
      </c>
      <c r="B323" s="56">
        <v>2</v>
      </c>
      <c r="C323" s="56">
        <v>12</v>
      </c>
      <c r="D323" s="56"/>
      <c r="E323" s="172" t="s">
        <v>150</v>
      </c>
      <c r="F323" s="60"/>
      <c r="G323" s="60"/>
      <c r="H323" s="60"/>
      <c r="I323" s="112" t="e">
        <f t="shared" si="29"/>
        <v>#DIV/0!</v>
      </c>
    </row>
    <row r="324" spans="1:9" s="37" customFormat="1" ht="20.100000000000001" hidden="1" customHeight="1">
      <c r="A324" s="23">
        <v>5</v>
      </c>
      <c r="B324" s="35">
        <v>2</v>
      </c>
      <c r="C324" s="35">
        <v>12</v>
      </c>
      <c r="D324" s="35">
        <v>2</v>
      </c>
      <c r="E324" s="172" t="s">
        <v>151</v>
      </c>
      <c r="F324" s="26"/>
      <c r="G324" s="26"/>
      <c r="H324" s="26"/>
      <c r="I324" s="112" t="e">
        <f t="shared" si="29"/>
        <v>#DIV/0!</v>
      </c>
    </row>
    <row r="325" spans="1:9" s="37" customFormat="1" ht="20.100000000000001" hidden="1" customHeight="1">
      <c r="A325" s="23">
        <v>5</v>
      </c>
      <c r="B325" s="35"/>
      <c r="C325" s="35"/>
      <c r="D325" s="35"/>
      <c r="E325" s="36"/>
      <c r="F325" s="26"/>
      <c r="G325" s="26"/>
      <c r="H325" s="26"/>
      <c r="I325" s="112" t="e">
        <f t="shared" si="29"/>
        <v>#DIV/0!</v>
      </c>
    </row>
    <row r="326" spans="1:9" s="37" customFormat="1" ht="20.100000000000001" hidden="1" customHeight="1">
      <c r="A326" s="23">
        <v>5</v>
      </c>
      <c r="B326" s="35">
        <v>2</v>
      </c>
      <c r="C326" s="35">
        <v>12</v>
      </c>
      <c r="D326" s="35">
        <v>3</v>
      </c>
      <c r="E326" s="36" t="s">
        <v>80</v>
      </c>
      <c r="F326" s="25"/>
      <c r="G326" s="25"/>
      <c r="H326" s="25"/>
      <c r="I326" s="112" t="e">
        <f t="shared" si="29"/>
        <v>#DIV/0!</v>
      </c>
    </row>
    <row r="327" spans="1:9" s="37" customFormat="1" ht="20.100000000000001" hidden="1" customHeight="1">
      <c r="A327" s="23">
        <v>5</v>
      </c>
      <c r="B327" s="35"/>
      <c r="C327" s="35"/>
      <c r="D327" s="35"/>
      <c r="E327" s="36"/>
      <c r="F327" s="26"/>
      <c r="G327" s="26"/>
      <c r="H327" s="26"/>
      <c r="I327" s="112" t="e">
        <f t="shared" si="29"/>
        <v>#DIV/0!</v>
      </c>
    </row>
    <row r="328" spans="1:9" s="37" customFormat="1" ht="31.5" hidden="1">
      <c r="A328" s="23">
        <v>5</v>
      </c>
      <c r="B328" s="56">
        <v>2</v>
      </c>
      <c r="C328" s="56">
        <v>13</v>
      </c>
      <c r="D328" s="56"/>
      <c r="E328" s="143" t="s">
        <v>152</v>
      </c>
      <c r="F328" s="60"/>
      <c r="G328" s="60"/>
      <c r="H328" s="60"/>
      <c r="I328" s="112" t="e">
        <f t="shared" si="29"/>
        <v>#DIV/0!</v>
      </c>
    </row>
    <row r="329" spans="1:9" s="37" customFormat="1" ht="20.100000000000001" hidden="1" customHeight="1">
      <c r="A329" s="23">
        <v>5</v>
      </c>
      <c r="B329" s="35">
        <v>2</v>
      </c>
      <c r="C329" s="35">
        <v>13</v>
      </c>
      <c r="D329" s="35">
        <v>2</v>
      </c>
      <c r="E329" s="36" t="s">
        <v>85</v>
      </c>
      <c r="F329" s="26"/>
      <c r="G329" s="26"/>
      <c r="H329" s="26"/>
      <c r="I329" s="112" t="e">
        <f t="shared" si="29"/>
        <v>#DIV/0!</v>
      </c>
    </row>
    <row r="330" spans="1:9" s="37" customFormat="1" ht="20.100000000000001" hidden="1" customHeight="1">
      <c r="A330" s="23">
        <v>5</v>
      </c>
      <c r="B330" s="35"/>
      <c r="C330" s="35"/>
      <c r="D330" s="35"/>
      <c r="E330" s="41"/>
      <c r="F330" s="26"/>
      <c r="G330" s="26"/>
      <c r="H330" s="26"/>
      <c r="I330" s="112" t="e">
        <f t="shared" si="29"/>
        <v>#DIV/0!</v>
      </c>
    </row>
    <row r="331" spans="1:9" s="37" customFormat="1" ht="20.100000000000001" hidden="1" customHeight="1">
      <c r="A331" s="23">
        <v>5</v>
      </c>
      <c r="B331" s="35">
        <v>2</v>
      </c>
      <c r="C331" s="35">
        <v>13</v>
      </c>
      <c r="D331" s="35">
        <v>3</v>
      </c>
      <c r="E331" s="36" t="s">
        <v>80</v>
      </c>
      <c r="F331" s="26"/>
      <c r="G331" s="26"/>
      <c r="H331" s="26"/>
      <c r="I331" s="112" t="e">
        <f t="shared" si="29"/>
        <v>#DIV/0!</v>
      </c>
    </row>
    <row r="332" spans="1:9" s="37" customFormat="1" ht="20.100000000000001" hidden="1" customHeight="1">
      <c r="A332" s="23">
        <v>5</v>
      </c>
      <c r="B332" s="35"/>
      <c r="C332" s="35"/>
      <c r="D332" s="35"/>
      <c r="E332" s="36"/>
      <c r="F332" s="26"/>
      <c r="G332" s="26"/>
      <c r="H332" s="26"/>
      <c r="I332" s="112" t="e">
        <f t="shared" si="29"/>
        <v>#DIV/0!</v>
      </c>
    </row>
    <row r="333" spans="1:9" s="37" customFormat="1" ht="30.75" hidden="1" customHeight="1">
      <c r="A333" s="23">
        <v>5</v>
      </c>
      <c r="B333" s="56">
        <v>2</v>
      </c>
      <c r="C333" s="56">
        <v>14</v>
      </c>
      <c r="D333" s="56"/>
      <c r="E333" s="143" t="s">
        <v>153</v>
      </c>
      <c r="F333" s="60"/>
      <c r="G333" s="60"/>
      <c r="H333" s="60"/>
      <c r="I333" s="112" t="e">
        <f t="shared" si="29"/>
        <v>#DIV/0!</v>
      </c>
    </row>
    <row r="334" spans="1:9" s="37" customFormat="1" ht="20.100000000000001" hidden="1" customHeight="1">
      <c r="A334" s="23">
        <v>5</v>
      </c>
      <c r="B334" s="35">
        <v>2</v>
      </c>
      <c r="C334" s="35">
        <v>14</v>
      </c>
      <c r="D334" s="35">
        <v>2</v>
      </c>
      <c r="E334" s="36" t="s">
        <v>85</v>
      </c>
      <c r="F334" s="26"/>
      <c r="G334" s="26"/>
      <c r="H334" s="26"/>
      <c r="I334" s="112" t="e">
        <f t="shared" si="29"/>
        <v>#DIV/0!</v>
      </c>
    </row>
    <row r="335" spans="1:9" s="37" customFormat="1" ht="20.100000000000001" hidden="1" customHeight="1">
      <c r="A335" s="23">
        <v>5</v>
      </c>
      <c r="B335" s="35"/>
      <c r="C335" s="35"/>
      <c r="D335" s="35"/>
      <c r="E335" s="41"/>
      <c r="F335" s="26"/>
      <c r="G335" s="26"/>
      <c r="H335" s="26"/>
      <c r="I335" s="112" t="e">
        <f t="shared" si="29"/>
        <v>#DIV/0!</v>
      </c>
    </row>
    <row r="336" spans="1:9" s="37" customFormat="1" ht="20.100000000000001" hidden="1" customHeight="1">
      <c r="A336" s="23">
        <v>5</v>
      </c>
      <c r="B336" s="35">
        <v>2</v>
      </c>
      <c r="C336" s="35">
        <v>14</v>
      </c>
      <c r="D336" s="35">
        <v>3</v>
      </c>
      <c r="E336" s="36" t="s">
        <v>80</v>
      </c>
      <c r="F336" s="26"/>
      <c r="G336" s="26"/>
      <c r="H336" s="26"/>
      <c r="I336" s="112" t="e">
        <f t="shared" si="29"/>
        <v>#DIV/0!</v>
      </c>
    </row>
    <row r="337" spans="1:9" s="37" customFormat="1" ht="20.100000000000001" customHeight="1">
      <c r="A337" s="56">
        <v>5</v>
      </c>
      <c r="B337" s="103">
        <v>2</v>
      </c>
      <c r="C337" s="103">
        <v>2</v>
      </c>
      <c r="D337" s="103"/>
      <c r="E337" s="173" t="s">
        <v>154</v>
      </c>
      <c r="F337" s="33">
        <f>F338+F347+F356+F380</f>
        <v>180006750</v>
      </c>
      <c r="G337" s="33">
        <f>G338+G347+G356+G380</f>
        <v>151414750</v>
      </c>
      <c r="H337" s="33">
        <f>H338+H347+H356+H380</f>
        <v>28592000</v>
      </c>
      <c r="I337" s="34">
        <f t="shared" si="29"/>
        <v>84.116151199885564</v>
      </c>
    </row>
    <row r="338" spans="1:9" s="37" customFormat="1" ht="37.5" customHeight="1">
      <c r="A338" s="63">
        <v>5</v>
      </c>
      <c r="B338" s="63">
        <v>2</v>
      </c>
      <c r="C338" s="63">
        <v>2</v>
      </c>
      <c r="D338" s="63">
        <v>1</v>
      </c>
      <c r="E338" s="174" t="s">
        <v>155</v>
      </c>
      <c r="F338" s="65">
        <f>F339+F345</f>
        <v>8500000</v>
      </c>
      <c r="G338" s="65">
        <f>G339+G345</f>
        <v>7900000</v>
      </c>
      <c r="H338" s="65">
        <f t="shared" ref="H338:H379" si="32">F338-G338</f>
        <v>600000</v>
      </c>
      <c r="I338" s="65">
        <f t="shared" si="29"/>
        <v>92.941176470588232</v>
      </c>
    </row>
    <row r="339" spans="1:9" s="37" customFormat="1" ht="19.5" customHeight="1">
      <c r="A339" s="84">
        <v>5</v>
      </c>
      <c r="B339" s="84">
        <v>2</v>
      </c>
      <c r="C339" s="84"/>
      <c r="D339" s="139"/>
      <c r="E339" s="81" t="s">
        <v>50</v>
      </c>
      <c r="F339" s="111">
        <f>F340+F343</f>
        <v>8500000</v>
      </c>
      <c r="G339" s="111">
        <f>G340+G343</f>
        <v>7900000</v>
      </c>
      <c r="H339" s="62">
        <f t="shared" si="32"/>
        <v>600000</v>
      </c>
      <c r="I339" s="112">
        <f t="shared" si="29"/>
        <v>92.941176470588232</v>
      </c>
    </row>
    <row r="340" spans="1:9" s="37" customFormat="1" ht="21" customHeight="1">
      <c r="A340" s="84">
        <v>5</v>
      </c>
      <c r="B340" s="84">
        <v>2</v>
      </c>
      <c r="C340" s="84">
        <v>1</v>
      </c>
      <c r="D340" s="84"/>
      <c r="E340" s="81" t="s">
        <v>51</v>
      </c>
      <c r="F340" s="62">
        <f>F341+F342</f>
        <v>6100000</v>
      </c>
      <c r="G340" s="62">
        <f>G341+G342</f>
        <v>6100000</v>
      </c>
      <c r="H340" s="62">
        <f t="shared" si="32"/>
        <v>0</v>
      </c>
      <c r="I340" s="110">
        <f t="shared" si="29"/>
        <v>100</v>
      </c>
    </row>
    <row r="341" spans="1:9" s="37" customFormat="1" ht="16.5" customHeight="1">
      <c r="A341" s="140">
        <v>5</v>
      </c>
      <c r="B341" s="86">
        <v>2</v>
      </c>
      <c r="C341" s="86">
        <v>1</v>
      </c>
      <c r="D341" s="87" t="s">
        <v>59</v>
      </c>
      <c r="E341" s="97" t="s">
        <v>60</v>
      </c>
      <c r="F341" s="111">
        <v>0</v>
      </c>
      <c r="G341" s="111">
        <v>0</v>
      </c>
      <c r="H341" s="111">
        <f t="shared" si="32"/>
        <v>0</v>
      </c>
      <c r="I341" s="112">
        <v>0</v>
      </c>
    </row>
    <row r="342" spans="1:9" s="37" customFormat="1" ht="16.5" customHeight="1">
      <c r="A342" s="23">
        <v>5</v>
      </c>
      <c r="B342" s="35">
        <v>2</v>
      </c>
      <c r="C342" s="86">
        <v>1</v>
      </c>
      <c r="D342" s="35">
        <v>10</v>
      </c>
      <c r="E342" s="172" t="s">
        <v>156</v>
      </c>
      <c r="F342" s="26">
        <v>6100000</v>
      </c>
      <c r="G342" s="26">
        <f>F342</f>
        <v>6100000</v>
      </c>
      <c r="H342" s="111">
        <f t="shared" si="32"/>
        <v>0</v>
      </c>
      <c r="I342" s="112">
        <f t="shared" ref="I342:I394" si="33">G342/F342*100</f>
        <v>100</v>
      </c>
    </row>
    <row r="343" spans="1:9" s="37" customFormat="1" ht="15.75" customHeight="1">
      <c r="A343" s="38">
        <v>5</v>
      </c>
      <c r="B343" s="38">
        <v>2</v>
      </c>
      <c r="C343" s="38">
        <v>2</v>
      </c>
      <c r="D343" s="80"/>
      <c r="E343" s="81" t="s">
        <v>64</v>
      </c>
      <c r="F343" s="25">
        <f>F344</f>
        <v>2400000</v>
      </c>
      <c r="G343" s="25">
        <f>G344</f>
        <v>1800000</v>
      </c>
      <c r="H343" s="62">
        <f t="shared" si="32"/>
        <v>600000</v>
      </c>
      <c r="I343" s="110">
        <f t="shared" si="33"/>
        <v>75</v>
      </c>
    </row>
    <row r="344" spans="1:9" s="37" customFormat="1" ht="18.75" customHeight="1">
      <c r="A344" s="23">
        <v>5</v>
      </c>
      <c r="B344" s="35">
        <v>2</v>
      </c>
      <c r="C344" s="35">
        <v>2</v>
      </c>
      <c r="D344" s="87" t="s">
        <v>57</v>
      </c>
      <c r="E344" s="96" t="s">
        <v>66</v>
      </c>
      <c r="F344" s="26">
        <v>2400000</v>
      </c>
      <c r="G344" s="26">
        <v>1800000</v>
      </c>
      <c r="H344" s="111">
        <f t="shared" si="32"/>
        <v>600000</v>
      </c>
      <c r="I344" s="112">
        <f t="shared" si="33"/>
        <v>75</v>
      </c>
    </row>
    <row r="345" spans="1:9" s="37" customFormat="1" ht="18.75" customHeight="1">
      <c r="A345" s="38">
        <v>5</v>
      </c>
      <c r="B345" s="38">
        <v>3</v>
      </c>
      <c r="C345" s="38"/>
      <c r="D345" s="80"/>
      <c r="E345" s="81" t="s">
        <v>80</v>
      </c>
      <c r="F345" s="90">
        <f>SUM(F346:F346)</f>
        <v>0</v>
      </c>
      <c r="G345" s="90">
        <f>SUM(G346:G346)</f>
        <v>0</v>
      </c>
      <c r="H345" s="62">
        <f t="shared" si="32"/>
        <v>0</v>
      </c>
      <c r="I345" s="110">
        <v>0</v>
      </c>
    </row>
    <row r="346" spans="1:9" s="37" customFormat="1" ht="33" customHeight="1">
      <c r="A346" s="38">
        <v>5</v>
      </c>
      <c r="B346" s="91">
        <v>3</v>
      </c>
      <c r="C346" s="86">
        <v>2</v>
      </c>
      <c r="D346" s="87" t="s">
        <v>55</v>
      </c>
      <c r="E346" s="89" t="s">
        <v>82</v>
      </c>
      <c r="F346" s="47">
        <v>0</v>
      </c>
      <c r="G346" s="47">
        <v>0</v>
      </c>
      <c r="H346" s="111">
        <f t="shared" si="32"/>
        <v>0</v>
      </c>
      <c r="I346" s="27">
        <v>0</v>
      </c>
    </row>
    <row r="347" spans="1:9" s="37" customFormat="1" ht="20.100000000000001" customHeight="1">
      <c r="A347" s="63">
        <v>5</v>
      </c>
      <c r="B347" s="63">
        <v>2</v>
      </c>
      <c r="C347" s="63">
        <v>2</v>
      </c>
      <c r="D347" s="63">
        <v>2</v>
      </c>
      <c r="E347" s="174" t="s">
        <v>150</v>
      </c>
      <c r="F347" s="65">
        <f>F348</f>
        <v>108198000</v>
      </c>
      <c r="G347" s="65">
        <f>G348</f>
        <v>107828000</v>
      </c>
      <c r="H347" s="175">
        <f t="shared" si="32"/>
        <v>370000</v>
      </c>
      <c r="I347" s="66">
        <f t="shared" si="33"/>
        <v>99.658034344442598</v>
      </c>
    </row>
    <row r="348" spans="1:9" s="37" customFormat="1" ht="20.100000000000001" customHeight="1">
      <c r="A348" s="38">
        <v>5</v>
      </c>
      <c r="B348" s="38">
        <v>2</v>
      </c>
      <c r="C348" s="38"/>
      <c r="D348" s="80"/>
      <c r="E348" s="81" t="s">
        <v>50</v>
      </c>
      <c r="F348" s="62">
        <f>F349+F354</f>
        <v>108198000</v>
      </c>
      <c r="G348" s="62">
        <f>G349+G354</f>
        <v>107828000</v>
      </c>
      <c r="H348" s="62">
        <f t="shared" si="32"/>
        <v>370000</v>
      </c>
      <c r="I348" s="119">
        <f t="shared" si="33"/>
        <v>99.658034344442598</v>
      </c>
    </row>
    <row r="349" spans="1:9" s="37" customFormat="1" ht="20.100000000000001" customHeight="1">
      <c r="A349" s="38">
        <v>5</v>
      </c>
      <c r="B349" s="84">
        <v>2</v>
      </c>
      <c r="C349" s="84">
        <v>1</v>
      </c>
      <c r="D349" s="84"/>
      <c r="E349" s="39" t="s">
        <v>51</v>
      </c>
      <c r="F349" s="62">
        <f>SUM(F350:F353)</f>
        <v>55038000</v>
      </c>
      <c r="G349" s="62">
        <f>SUM(G350:G353)</f>
        <v>54838000</v>
      </c>
      <c r="H349" s="62">
        <f t="shared" si="32"/>
        <v>200000</v>
      </c>
      <c r="I349" s="119">
        <f t="shared" si="33"/>
        <v>99.636614702569133</v>
      </c>
    </row>
    <row r="350" spans="1:9" s="37" customFormat="1" ht="20.100000000000001" customHeight="1">
      <c r="A350" s="23">
        <v>5</v>
      </c>
      <c r="B350" s="86">
        <v>2</v>
      </c>
      <c r="C350" s="86">
        <v>1</v>
      </c>
      <c r="D350" s="87" t="s">
        <v>30</v>
      </c>
      <c r="E350" s="88" t="s">
        <v>52</v>
      </c>
      <c r="F350" s="111">
        <v>1314000</v>
      </c>
      <c r="G350" s="111">
        <f>F350</f>
        <v>1314000</v>
      </c>
      <c r="H350" s="111">
        <f t="shared" si="32"/>
        <v>0</v>
      </c>
      <c r="I350" s="27">
        <v>0</v>
      </c>
    </row>
    <row r="351" spans="1:9" s="37" customFormat="1" ht="20.100000000000001" customHeight="1">
      <c r="A351" s="23">
        <v>5</v>
      </c>
      <c r="B351" s="86">
        <v>2</v>
      </c>
      <c r="C351" s="86">
        <v>1</v>
      </c>
      <c r="D351" s="87" t="s">
        <v>72</v>
      </c>
      <c r="E351" s="89" t="s">
        <v>157</v>
      </c>
      <c r="F351" s="111">
        <v>53724000</v>
      </c>
      <c r="G351" s="111">
        <v>53524000</v>
      </c>
      <c r="H351" s="111">
        <f t="shared" si="32"/>
        <v>200000</v>
      </c>
      <c r="I351" s="27">
        <f t="shared" si="33"/>
        <v>99.627726900454178</v>
      </c>
    </row>
    <row r="352" spans="1:9" s="37" customFormat="1" ht="20.100000000000001" customHeight="1">
      <c r="A352" s="23">
        <v>5</v>
      </c>
      <c r="B352" s="86">
        <v>2</v>
      </c>
      <c r="C352" s="86">
        <v>1</v>
      </c>
      <c r="D352" s="87" t="s">
        <v>61</v>
      </c>
      <c r="E352" s="88" t="s">
        <v>62</v>
      </c>
      <c r="F352" s="111">
        <v>0</v>
      </c>
      <c r="G352" s="111">
        <v>0</v>
      </c>
      <c r="H352" s="111">
        <f t="shared" si="32"/>
        <v>0</v>
      </c>
      <c r="I352" s="27">
        <v>0</v>
      </c>
    </row>
    <row r="353" spans="1:9" s="37" customFormat="1" ht="20.100000000000001" customHeight="1">
      <c r="A353" s="23">
        <v>5</v>
      </c>
      <c r="B353" s="86">
        <v>2</v>
      </c>
      <c r="C353" s="86">
        <v>1</v>
      </c>
      <c r="D353" s="86">
        <v>99</v>
      </c>
      <c r="E353" s="88" t="s">
        <v>63</v>
      </c>
      <c r="F353" s="111">
        <v>0</v>
      </c>
      <c r="G353" s="111">
        <v>0</v>
      </c>
      <c r="H353" s="111">
        <f t="shared" si="32"/>
        <v>0</v>
      </c>
      <c r="I353" s="27">
        <v>0</v>
      </c>
    </row>
    <row r="354" spans="1:9" s="37" customFormat="1" ht="20.100000000000001" customHeight="1">
      <c r="A354" s="38">
        <v>5</v>
      </c>
      <c r="B354" s="38">
        <v>2</v>
      </c>
      <c r="C354" s="38">
        <v>2</v>
      </c>
      <c r="D354" s="80"/>
      <c r="E354" s="81" t="s">
        <v>64</v>
      </c>
      <c r="F354" s="25">
        <f>F355</f>
        <v>53160000</v>
      </c>
      <c r="G354" s="25">
        <f>G355</f>
        <v>52990000</v>
      </c>
      <c r="H354" s="62">
        <f t="shared" si="32"/>
        <v>170000</v>
      </c>
      <c r="I354" s="119">
        <f t="shared" si="33"/>
        <v>99.680210684725353</v>
      </c>
    </row>
    <row r="355" spans="1:9" s="37" customFormat="1" ht="20.100000000000001" customHeight="1">
      <c r="A355" s="23">
        <v>5</v>
      </c>
      <c r="B355" s="35">
        <v>2</v>
      </c>
      <c r="C355" s="35">
        <v>2</v>
      </c>
      <c r="D355" s="87" t="s">
        <v>57</v>
      </c>
      <c r="E355" s="96" t="s">
        <v>66</v>
      </c>
      <c r="F355" s="26">
        <v>53160000</v>
      </c>
      <c r="G355" s="26">
        <v>52990000</v>
      </c>
      <c r="H355" s="111">
        <f t="shared" si="32"/>
        <v>170000</v>
      </c>
      <c r="I355" s="27">
        <f t="shared" si="33"/>
        <v>99.680210684725353</v>
      </c>
    </row>
    <row r="356" spans="1:9" s="37" customFormat="1" ht="60" customHeight="1">
      <c r="A356" s="63">
        <v>5</v>
      </c>
      <c r="B356" s="63">
        <v>1</v>
      </c>
      <c r="C356" s="63">
        <v>4</v>
      </c>
      <c r="D356" s="69"/>
      <c r="E356" s="79" t="s">
        <v>158</v>
      </c>
      <c r="F356" s="65">
        <f>F357</f>
        <v>63308750</v>
      </c>
      <c r="G356" s="65">
        <f>G357</f>
        <v>35686750</v>
      </c>
      <c r="H356" s="65">
        <f t="shared" si="32"/>
        <v>27622000</v>
      </c>
      <c r="I356" s="71">
        <f t="shared" si="33"/>
        <v>56.369380219953804</v>
      </c>
    </row>
    <row r="357" spans="1:9" s="37" customFormat="1" ht="20.100000000000001" customHeight="1">
      <c r="A357" s="38">
        <v>5</v>
      </c>
      <c r="B357" s="38">
        <v>2</v>
      </c>
      <c r="C357" s="38"/>
      <c r="D357" s="80"/>
      <c r="E357" s="81" t="s">
        <v>50</v>
      </c>
      <c r="F357" s="82">
        <f>F358+F368+F371+F374+F377</f>
        <v>63308750</v>
      </c>
      <c r="G357" s="82">
        <f>G358+G368+G371+G374+G377</f>
        <v>35686750</v>
      </c>
      <c r="H357" s="25">
        <f t="shared" si="32"/>
        <v>27622000</v>
      </c>
      <c r="I357" s="27">
        <f t="shared" si="33"/>
        <v>56.369380219953804</v>
      </c>
    </row>
    <row r="358" spans="1:9" s="37" customFormat="1" ht="20.100000000000001" customHeight="1">
      <c r="A358" s="38">
        <v>5</v>
      </c>
      <c r="B358" s="84">
        <v>2</v>
      </c>
      <c r="C358" s="84">
        <v>1</v>
      </c>
      <c r="D358" s="84"/>
      <c r="E358" s="39" t="s">
        <v>51</v>
      </c>
      <c r="F358" s="40">
        <f>SUM(F359:F367)</f>
        <v>50928750</v>
      </c>
      <c r="G358" s="40">
        <f>SUM(G359:G367)</f>
        <v>31026750</v>
      </c>
      <c r="H358" s="25">
        <f t="shared" si="32"/>
        <v>19902000</v>
      </c>
      <c r="I358" s="85">
        <f t="shared" si="33"/>
        <v>60.921876150504382</v>
      </c>
    </row>
    <row r="359" spans="1:9" s="37" customFormat="1" ht="20.100000000000001" customHeight="1">
      <c r="A359" s="23">
        <v>5</v>
      </c>
      <c r="B359" s="86">
        <v>2</v>
      </c>
      <c r="C359" s="86">
        <v>1</v>
      </c>
      <c r="D359" s="87" t="s">
        <v>30</v>
      </c>
      <c r="E359" s="88" t="s">
        <v>52</v>
      </c>
      <c r="F359" s="47">
        <v>2823750</v>
      </c>
      <c r="G359" s="47">
        <v>2762000</v>
      </c>
      <c r="H359" s="26">
        <f t="shared" si="32"/>
        <v>61750</v>
      </c>
      <c r="I359" s="27">
        <f t="shared" si="33"/>
        <v>97.813191677733514</v>
      </c>
    </row>
    <row r="360" spans="1:9" s="37" customFormat="1" ht="20.100000000000001" customHeight="1">
      <c r="A360" s="23">
        <v>5</v>
      </c>
      <c r="B360" s="86">
        <v>2</v>
      </c>
      <c r="C360" s="86">
        <v>1</v>
      </c>
      <c r="D360" s="87" t="s">
        <v>36</v>
      </c>
      <c r="E360" s="88" t="s">
        <v>53</v>
      </c>
      <c r="F360" s="47">
        <v>0</v>
      </c>
      <c r="G360" s="47">
        <v>0</v>
      </c>
      <c r="H360" s="26">
        <f t="shared" si="32"/>
        <v>0</v>
      </c>
      <c r="I360" s="27">
        <v>0</v>
      </c>
    </row>
    <row r="361" spans="1:9" s="37" customFormat="1" ht="20.100000000000001" customHeight="1">
      <c r="A361" s="23">
        <v>5</v>
      </c>
      <c r="B361" s="86">
        <v>2</v>
      </c>
      <c r="C361" s="86">
        <v>1</v>
      </c>
      <c r="D361" s="87" t="s">
        <v>38</v>
      </c>
      <c r="E361" s="88" t="s">
        <v>54</v>
      </c>
      <c r="F361" s="47">
        <v>15345000</v>
      </c>
      <c r="G361" s="47">
        <v>12593750</v>
      </c>
      <c r="H361" s="26">
        <f t="shared" si="32"/>
        <v>2751250</v>
      </c>
      <c r="I361" s="27">
        <f t="shared" si="33"/>
        <v>82.070707070707073</v>
      </c>
    </row>
    <row r="362" spans="1:9" s="37" customFormat="1" ht="20.100000000000001" customHeight="1">
      <c r="A362" s="23">
        <v>5</v>
      </c>
      <c r="B362" s="86">
        <v>2</v>
      </c>
      <c r="C362" s="86">
        <v>1</v>
      </c>
      <c r="D362" s="87" t="s">
        <v>55</v>
      </c>
      <c r="E362" s="88" t="s">
        <v>56</v>
      </c>
      <c r="F362" s="47">
        <v>6500000</v>
      </c>
      <c r="G362" s="47">
        <v>1025000</v>
      </c>
      <c r="H362" s="26">
        <f t="shared" si="32"/>
        <v>5475000</v>
      </c>
      <c r="I362" s="27">
        <f t="shared" si="33"/>
        <v>15.769230769230768</v>
      </c>
    </row>
    <row r="363" spans="1:9" s="37" customFormat="1" ht="20.100000000000001" customHeight="1">
      <c r="A363" s="23">
        <v>5</v>
      </c>
      <c r="B363" s="86">
        <v>2</v>
      </c>
      <c r="C363" s="86">
        <v>1</v>
      </c>
      <c r="D363" s="87" t="s">
        <v>57</v>
      </c>
      <c r="E363" s="88" t="s">
        <v>58</v>
      </c>
      <c r="F363" s="47">
        <v>0</v>
      </c>
      <c r="G363" s="47">
        <v>0</v>
      </c>
      <c r="H363" s="26">
        <f t="shared" si="32"/>
        <v>0</v>
      </c>
      <c r="I363" s="27">
        <v>0</v>
      </c>
    </row>
    <row r="364" spans="1:9" s="37" customFormat="1" ht="20.100000000000001" customHeight="1">
      <c r="A364" s="23">
        <v>5</v>
      </c>
      <c r="B364" s="86">
        <v>2</v>
      </c>
      <c r="C364" s="86">
        <v>1</v>
      </c>
      <c r="D364" s="87" t="s">
        <v>59</v>
      </c>
      <c r="E364" s="89" t="s">
        <v>60</v>
      </c>
      <c r="F364" s="47">
        <v>18460000</v>
      </c>
      <c r="G364" s="47">
        <v>9746000</v>
      </c>
      <c r="H364" s="26">
        <f t="shared" si="32"/>
        <v>8714000</v>
      </c>
      <c r="I364" s="27">
        <f t="shared" si="33"/>
        <v>52.795232936078008</v>
      </c>
    </row>
    <row r="365" spans="1:9" s="37" customFormat="1" ht="20.100000000000001" customHeight="1">
      <c r="A365" s="23">
        <v>5</v>
      </c>
      <c r="B365" s="86">
        <v>2</v>
      </c>
      <c r="C365" s="86">
        <v>1</v>
      </c>
      <c r="D365" s="87" t="s">
        <v>61</v>
      </c>
      <c r="E365" s="88" t="s">
        <v>62</v>
      </c>
      <c r="F365" s="47">
        <v>600000</v>
      </c>
      <c r="G365" s="47">
        <v>100000</v>
      </c>
      <c r="H365" s="26">
        <f t="shared" si="32"/>
        <v>500000</v>
      </c>
      <c r="I365" s="27">
        <v>0</v>
      </c>
    </row>
    <row r="366" spans="1:9" s="37" customFormat="1" ht="20.100000000000001" customHeight="1">
      <c r="A366" s="23">
        <v>5</v>
      </c>
      <c r="B366" s="86">
        <v>2</v>
      </c>
      <c r="C366" s="86">
        <v>1</v>
      </c>
      <c r="D366" s="87" t="s">
        <v>159</v>
      </c>
      <c r="E366" s="88" t="s">
        <v>156</v>
      </c>
      <c r="F366" s="47">
        <v>7200000</v>
      </c>
      <c r="G366" s="47">
        <v>4800000</v>
      </c>
      <c r="H366" s="26">
        <f t="shared" si="32"/>
        <v>2400000</v>
      </c>
      <c r="I366" s="27">
        <v>1</v>
      </c>
    </row>
    <row r="367" spans="1:9" s="37" customFormat="1" ht="20.100000000000001" customHeight="1">
      <c r="A367" s="23">
        <v>5</v>
      </c>
      <c r="B367" s="86">
        <v>2</v>
      </c>
      <c r="C367" s="86">
        <v>1</v>
      </c>
      <c r="D367" s="86">
        <v>99</v>
      </c>
      <c r="E367" s="88" t="s">
        <v>63</v>
      </c>
      <c r="F367" s="47">
        <v>0</v>
      </c>
      <c r="G367" s="47">
        <v>0</v>
      </c>
      <c r="H367" s="26">
        <f t="shared" si="32"/>
        <v>0</v>
      </c>
      <c r="I367" s="27">
        <v>0</v>
      </c>
    </row>
    <row r="368" spans="1:9" s="37" customFormat="1" ht="20.100000000000001" customHeight="1">
      <c r="A368" s="38">
        <v>5</v>
      </c>
      <c r="B368" s="38">
        <v>2</v>
      </c>
      <c r="C368" s="38">
        <v>2</v>
      </c>
      <c r="D368" s="80"/>
      <c r="E368" s="81" t="s">
        <v>64</v>
      </c>
      <c r="F368" s="90">
        <f>SUM(F369:F370)</f>
        <v>9980000</v>
      </c>
      <c r="G368" s="90">
        <f>SUM(G369:G370)</f>
        <v>3860000</v>
      </c>
      <c r="H368" s="25">
        <f t="shared" si="32"/>
        <v>6120000</v>
      </c>
      <c r="I368" s="85">
        <f t="shared" ref="I368:I370" si="34">G368/F368*100</f>
        <v>38.677354709418836</v>
      </c>
    </row>
    <row r="369" spans="1:9" s="37" customFormat="1" ht="20.100000000000001" customHeight="1">
      <c r="A369" s="38">
        <v>5</v>
      </c>
      <c r="B369" s="91">
        <v>2</v>
      </c>
      <c r="C369" s="91">
        <v>2</v>
      </c>
      <c r="D369" s="92" t="s">
        <v>30</v>
      </c>
      <c r="E369" s="93" t="s">
        <v>65</v>
      </c>
      <c r="F369" s="94">
        <v>0</v>
      </c>
      <c r="G369" s="94">
        <f>F369</f>
        <v>0</v>
      </c>
      <c r="H369" s="26">
        <f t="shared" si="32"/>
        <v>0</v>
      </c>
      <c r="I369" s="95">
        <v>0</v>
      </c>
    </row>
    <row r="370" spans="1:9" s="37" customFormat="1" ht="20.100000000000001" customHeight="1">
      <c r="A370" s="23">
        <v>5</v>
      </c>
      <c r="B370" s="35">
        <v>2</v>
      </c>
      <c r="C370" s="35">
        <v>2</v>
      </c>
      <c r="D370" s="87" t="s">
        <v>57</v>
      </c>
      <c r="E370" s="96" t="s">
        <v>66</v>
      </c>
      <c r="F370" s="176">
        <v>9980000</v>
      </c>
      <c r="G370" s="176">
        <v>3860000</v>
      </c>
      <c r="H370" s="26">
        <f t="shared" si="32"/>
        <v>6120000</v>
      </c>
      <c r="I370" s="27">
        <f t="shared" si="34"/>
        <v>38.677354709418836</v>
      </c>
    </row>
    <row r="371" spans="1:9" s="37" customFormat="1" ht="20.100000000000001" customHeight="1">
      <c r="A371" s="38">
        <v>5</v>
      </c>
      <c r="B371" s="38">
        <v>2</v>
      </c>
      <c r="C371" s="38">
        <v>3</v>
      </c>
      <c r="D371" s="80"/>
      <c r="E371" s="81" t="s">
        <v>67</v>
      </c>
      <c r="F371" s="90">
        <f>SUM(F372:F373)</f>
        <v>0</v>
      </c>
      <c r="G371" s="90">
        <f>SUM(G372:G373)</f>
        <v>0</v>
      </c>
      <c r="H371" s="25">
        <f t="shared" si="32"/>
        <v>0</v>
      </c>
      <c r="I371" s="85">
        <v>0</v>
      </c>
    </row>
    <row r="372" spans="1:9" s="37" customFormat="1" ht="20.100000000000001" customHeight="1">
      <c r="A372" s="38">
        <v>5</v>
      </c>
      <c r="B372" s="91">
        <v>2</v>
      </c>
      <c r="C372" s="91">
        <v>3</v>
      </c>
      <c r="D372" s="87" t="s">
        <v>30</v>
      </c>
      <c r="E372" s="97" t="s">
        <v>68</v>
      </c>
      <c r="F372" s="94">
        <v>0</v>
      </c>
      <c r="G372" s="94">
        <v>0</v>
      </c>
      <c r="H372" s="26">
        <f t="shared" si="32"/>
        <v>0</v>
      </c>
      <c r="I372" s="27">
        <v>0</v>
      </c>
    </row>
    <row r="373" spans="1:9" s="37" customFormat="1" ht="20.100000000000001" customHeight="1">
      <c r="A373" s="38">
        <v>5</v>
      </c>
      <c r="B373" s="91">
        <v>2</v>
      </c>
      <c r="C373" s="91">
        <v>3</v>
      </c>
      <c r="D373" s="87" t="s">
        <v>36</v>
      </c>
      <c r="E373" s="97" t="s">
        <v>69</v>
      </c>
      <c r="F373" s="47">
        <v>0</v>
      </c>
      <c r="G373" s="47">
        <v>0</v>
      </c>
      <c r="H373" s="26">
        <f t="shared" si="32"/>
        <v>0</v>
      </c>
      <c r="I373" s="27">
        <v>0</v>
      </c>
    </row>
    <row r="374" spans="1:9" s="37" customFormat="1" ht="20.100000000000001" customHeight="1">
      <c r="A374" s="38">
        <v>5</v>
      </c>
      <c r="B374" s="38">
        <v>2</v>
      </c>
      <c r="C374" s="38">
        <v>4</v>
      </c>
      <c r="D374" s="139"/>
      <c r="E374" s="81" t="s">
        <v>160</v>
      </c>
      <c r="F374" s="120">
        <f>SUM(F375:F376)</f>
        <v>2400000</v>
      </c>
      <c r="G374" s="120">
        <f>SUM(G375:G376)</f>
        <v>800000</v>
      </c>
      <c r="H374" s="120">
        <f t="shared" si="32"/>
        <v>1600000</v>
      </c>
      <c r="I374" s="119">
        <f>G374/F374*100</f>
        <v>33.333333333333329</v>
      </c>
    </row>
    <row r="375" spans="1:9" s="37" customFormat="1" ht="37.5" customHeight="1">
      <c r="A375" s="38">
        <v>5</v>
      </c>
      <c r="B375" s="91">
        <v>2</v>
      </c>
      <c r="C375" s="91">
        <v>4</v>
      </c>
      <c r="D375" s="92" t="s">
        <v>36</v>
      </c>
      <c r="E375" s="177" t="s">
        <v>161</v>
      </c>
      <c r="F375" s="47">
        <v>2400000</v>
      </c>
      <c r="G375" s="47">
        <v>800000</v>
      </c>
      <c r="H375" s="47">
        <f t="shared" si="32"/>
        <v>1600000</v>
      </c>
      <c r="I375" s="27">
        <v>0</v>
      </c>
    </row>
    <row r="376" spans="1:9" s="37" customFormat="1" ht="20.100000000000001" customHeight="1">
      <c r="A376" s="38">
        <v>5</v>
      </c>
      <c r="B376" s="91">
        <v>2</v>
      </c>
      <c r="C376" s="91">
        <v>4</v>
      </c>
      <c r="D376" s="92" t="s">
        <v>38</v>
      </c>
      <c r="E376" s="93" t="s">
        <v>162</v>
      </c>
      <c r="F376" s="47">
        <v>0</v>
      </c>
      <c r="G376" s="47">
        <v>0</v>
      </c>
      <c r="H376" s="47">
        <f t="shared" si="32"/>
        <v>0</v>
      </c>
      <c r="I376" s="27">
        <v>0</v>
      </c>
    </row>
    <row r="377" spans="1:9" s="37" customFormat="1" ht="20.100000000000001" customHeight="1">
      <c r="A377" s="38">
        <v>5</v>
      </c>
      <c r="B377" s="38">
        <v>2</v>
      </c>
      <c r="C377" s="38">
        <v>5</v>
      </c>
      <c r="D377" s="80"/>
      <c r="E377" s="81" t="s">
        <v>70</v>
      </c>
      <c r="F377" s="90">
        <f>SUM(F378:F379)</f>
        <v>0</v>
      </c>
      <c r="G377" s="90">
        <f>SUM(G378:G379)</f>
        <v>0</v>
      </c>
      <c r="H377" s="25">
        <f t="shared" si="32"/>
        <v>0</v>
      </c>
      <c r="I377" s="85">
        <v>0</v>
      </c>
    </row>
    <row r="378" spans="1:9" s="37" customFormat="1" ht="20.100000000000001" customHeight="1">
      <c r="A378" s="38">
        <v>5</v>
      </c>
      <c r="B378" s="91">
        <v>2</v>
      </c>
      <c r="C378" s="91">
        <v>5</v>
      </c>
      <c r="D378" s="87" t="s">
        <v>30</v>
      </c>
      <c r="E378" s="88" t="s">
        <v>71</v>
      </c>
      <c r="F378" s="47">
        <v>0</v>
      </c>
      <c r="G378" s="47">
        <v>0</v>
      </c>
      <c r="H378" s="26">
        <f t="shared" si="32"/>
        <v>0</v>
      </c>
      <c r="I378" s="27">
        <v>0</v>
      </c>
    </row>
    <row r="379" spans="1:9" s="37" customFormat="1" ht="20.100000000000001" customHeight="1">
      <c r="A379" s="38">
        <v>5</v>
      </c>
      <c r="B379" s="91">
        <v>2</v>
      </c>
      <c r="C379" s="91">
        <v>5</v>
      </c>
      <c r="D379" s="87" t="s">
        <v>72</v>
      </c>
      <c r="E379" s="88" t="s">
        <v>73</v>
      </c>
      <c r="F379" s="47">
        <v>0</v>
      </c>
      <c r="G379" s="47">
        <f>F379</f>
        <v>0</v>
      </c>
      <c r="H379" s="26">
        <f t="shared" si="32"/>
        <v>0</v>
      </c>
      <c r="I379" s="27">
        <v>0</v>
      </c>
    </row>
    <row r="380" spans="1:9" s="37" customFormat="1" ht="52.5" customHeight="1">
      <c r="A380" s="178">
        <v>5</v>
      </c>
      <c r="B380" s="178">
        <v>2</v>
      </c>
      <c r="C380" s="178">
        <v>2</v>
      </c>
      <c r="D380" s="178">
        <v>9</v>
      </c>
      <c r="E380" s="179" t="str">
        <f>'[3]2.2.09 '!$I$9</f>
        <v>Pembangunan /Rehabilitasi/ peningkatan/pengadaan sarana / prasarana posyandu/Polindes/PKD</v>
      </c>
      <c r="F380" s="180">
        <f>F382</f>
        <v>0</v>
      </c>
      <c r="G380" s="180">
        <f>G382</f>
        <v>0</v>
      </c>
      <c r="H380" s="180">
        <f>H382</f>
        <v>0</v>
      </c>
      <c r="I380" s="181">
        <v>0</v>
      </c>
    </row>
    <row r="381" spans="1:9" s="37" customFormat="1" ht="48" customHeight="1">
      <c r="A381" s="182"/>
      <c r="B381" s="182"/>
      <c r="C381" s="182"/>
      <c r="D381" s="182"/>
      <c r="E381" s="183" t="str">
        <f>'[3]2.2.09 '!$E$30:$J$30</f>
        <v>Kegiatan Peningkatan kwalitas sarana-prasarana Balai Posyandu Br. Dinas Pendem</v>
      </c>
      <c r="F381" s="184"/>
      <c r="G381" s="184"/>
      <c r="H381" s="184"/>
      <c r="I381" s="185"/>
    </row>
    <row r="382" spans="1:9" s="37" customFormat="1" ht="20.100000000000001" customHeight="1">
      <c r="A382" s="23">
        <v>5</v>
      </c>
      <c r="B382" s="35">
        <v>3</v>
      </c>
      <c r="C382" s="35"/>
      <c r="D382" s="35"/>
      <c r="E382" s="36" t="s">
        <v>80</v>
      </c>
      <c r="F382" s="26">
        <f>F383</f>
        <v>0</v>
      </c>
      <c r="G382" s="26">
        <f>G383</f>
        <v>0</v>
      </c>
      <c r="H382" s="26">
        <f>F382-G382</f>
        <v>0</v>
      </c>
      <c r="I382" s="27">
        <v>0</v>
      </c>
    </row>
    <row r="383" spans="1:9" s="37" customFormat="1" ht="20.100000000000001" customHeight="1">
      <c r="A383" s="23">
        <v>5</v>
      </c>
      <c r="B383" s="35">
        <v>3</v>
      </c>
      <c r="C383" s="35">
        <v>5</v>
      </c>
      <c r="D383" s="35"/>
      <c r="E383" s="167" t="s">
        <v>144</v>
      </c>
      <c r="F383" s="26">
        <f>SUM(F384:F386)</f>
        <v>0</v>
      </c>
      <c r="G383" s="26">
        <f t="shared" ref="G383:H383" si="35">SUM(G384:G386)</f>
        <v>0</v>
      </c>
      <c r="H383" s="26">
        <f t="shared" si="35"/>
        <v>0</v>
      </c>
      <c r="I383" s="27">
        <v>0</v>
      </c>
    </row>
    <row r="384" spans="1:9" s="37" customFormat="1" ht="20.100000000000001" customHeight="1">
      <c r="A384" s="23">
        <v>5</v>
      </c>
      <c r="B384" s="35">
        <v>3</v>
      </c>
      <c r="C384" s="35">
        <v>5</v>
      </c>
      <c r="D384" s="67" t="s">
        <v>30</v>
      </c>
      <c r="E384" s="167" t="s">
        <v>145</v>
      </c>
      <c r="F384" s="26">
        <v>0</v>
      </c>
      <c r="G384" s="26">
        <v>0</v>
      </c>
      <c r="H384" s="26">
        <v>0</v>
      </c>
      <c r="I384" s="27">
        <v>0</v>
      </c>
    </row>
    <row r="385" spans="1:9" s="37" customFormat="1" ht="20.100000000000001" customHeight="1">
      <c r="A385" s="23">
        <v>5</v>
      </c>
      <c r="B385" s="35">
        <v>3</v>
      </c>
      <c r="C385" s="35">
        <v>5</v>
      </c>
      <c r="D385" s="67" t="s">
        <v>36</v>
      </c>
      <c r="E385" s="167" t="s">
        <v>146</v>
      </c>
      <c r="F385" s="26">
        <v>0</v>
      </c>
      <c r="G385" s="26">
        <v>0</v>
      </c>
      <c r="H385" s="26">
        <f>F385-G385</f>
        <v>0</v>
      </c>
      <c r="I385" s="27">
        <v>0</v>
      </c>
    </row>
    <row r="386" spans="1:9" s="37" customFormat="1" ht="20.100000000000001" customHeight="1">
      <c r="A386" s="23">
        <v>5</v>
      </c>
      <c r="B386" s="35">
        <v>3</v>
      </c>
      <c r="C386" s="35">
        <v>5</v>
      </c>
      <c r="D386" s="67" t="s">
        <v>38</v>
      </c>
      <c r="E386" s="167" t="s">
        <v>147</v>
      </c>
      <c r="F386" s="26">
        <v>0</v>
      </c>
      <c r="G386" s="26">
        <v>0</v>
      </c>
      <c r="H386" s="26">
        <f>F386-G386</f>
        <v>0</v>
      </c>
      <c r="I386" s="27">
        <v>0</v>
      </c>
    </row>
    <row r="387" spans="1:9" s="37" customFormat="1" ht="24.75" customHeight="1">
      <c r="A387" s="56">
        <v>5</v>
      </c>
      <c r="B387" s="56">
        <v>2</v>
      </c>
      <c r="C387" s="56">
        <v>3</v>
      </c>
      <c r="D387" s="104"/>
      <c r="E387" s="173" t="s">
        <v>163</v>
      </c>
      <c r="F387" s="33">
        <f>F395+F388</f>
        <v>72666913.799999997</v>
      </c>
      <c r="G387" s="33">
        <f>G395+G388</f>
        <v>68523828.700000003</v>
      </c>
      <c r="H387" s="33">
        <f>H395+H388</f>
        <v>4143085.099999994</v>
      </c>
      <c r="I387" s="34">
        <f t="shared" si="33"/>
        <v>94.298526133361122</v>
      </c>
    </row>
    <row r="388" spans="1:9" s="37" customFormat="1" ht="45.75" customHeight="1">
      <c r="A388" s="134">
        <v>5</v>
      </c>
      <c r="B388" s="134">
        <v>2</v>
      </c>
      <c r="C388" s="134">
        <v>3</v>
      </c>
      <c r="D388" s="134">
        <v>10</v>
      </c>
      <c r="E388" s="164" t="s">
        <v>164</v>
      </c>
      <c r="F388" s="124">
        <f>F389</f>
        <v>71416913.799999997</v>
      </c>
      <c r="G388" s="124">
        <f>G389</f>
        <v>67398828.700000003</v>
      </c>
      <c r="H388" s="124">
        <f>H389</f>
        <v>4018085.099999994</v>
      </c>
      <c r="I388" s="165">
        <f t="shared" si="33"/>
        <v>94.373762619801155</v>
      </c>
    </row>
    <row r="389" spans="1:9" s="37" customFormat="1" ht="24.75" customHeight="1">
      <c r="A389" s="23">
        <v>5</v>
      </c>
      <c r="B389" s="23">
        <v>3</v>
      </c>
      <c r="C389" s="23"/>
      <c r="D389" s="23"/>
      <c r="E389" s="41" t="s">
        <v>80</v>
      </c>
      <c r="F389" s="25">
        <f>F390</f>
        <v>71416913.799999997</v>
      </c>
      <c r="G389" s="25">
        <f>G390</f>
        <v>67398828.700000003</v>
      </c>
      <c r="H389" s="25">
        <f>F389-G389</f>
        <v>4018085.099999994</v>
      </c>
      <c r="I389" s="119">
        <f t="shared" si="33"/>
        <v>94.373762619801155</v>
      </c>
    </row>
    <row r="390" spans="1:9" s="37" customFormat="1" ht="24.75" customHeight="1">
      <c r="A390" s="23">
        <v>5</v>
      </c>
      <c r="B390" s="23">
        <v>3</v>
      </c>
      <c r="C390" s="23">
        <v>5</v>
      </c>
      <c r="D390" s="23"/>
      <c r="E390" s="166" t="s">
        <v>144</v>
      </c>
      <c r="F390" s="25">
        <f>SUM(F391:F394)</f>
        <v>71416913.799999997</v>
      </c>
      <c r="G390" s="25">
        <f>SUM(G391:G394)</f>
        <v>67398828.700000003</v>
      </c>
      <c r="H390" s="25">
        <f t="shared" ref="H390" si="36">SUM(H391:H393)</f>
        <v>4018085.099999994</v>
      </c>
      <c r="I390" s="119">
        <f t="shared" si="33"/>
        <v>94.373762619801155</v>
      </c>
    </row>
    <row r="391" spans="1:9" s="37" customFormat="1" ht="24.75" customHeight="1">
      <c r="A391" s="35">
        <v>5</v>
      </c>
      <c r="B391" s="35">
        <v>3</v>
      </c>
      <c r="C391" s="35">
        <v>5</v>
      </c>
      <c r="D391" s="67" t="s">
        <v>30</v>
      </c>
      <c r="E391" s="167" t="s">
        <v>145</v>
      </c>
      <c r="F391" s="26">
        <v>1000000</v>
      </c>
      <c r="G391" s="26">
        <f>F391</f>
        <v>1000000</v>
      </c>
      <c r="H391" s="26">
        <v>0</v>
      </c>
      <c r="I391" s="27">
        <f t="shared" si="33"/>
        <v>100</v>
      </c>
    </row>
    <row r="392" spans="1:9" s="37" customFormat="1" ht="24.75" customHeight="1">
      <c r="A392" s="23">
        <v>5</v>
      </c>
      <c r="B392" s="35">
        <v>3</v>
      </c>
      <c r="C392" s="35">
        <v>5</v>
      </c>
      <c r="D392" s="67" t="s">
        <v>36</v>
      </c>
      <c r="E392" s="167" t="s">
        <v>146</v>
      </c>
      <c r="F392" s="168">
        <v>31380000</v>
      </c>
      <c r="G392" s="168">
        <f>F392</f>
        <v>31380000</v>
      </c>
      <c r="H392" s="26">
        <f>F392-G392</f>
        <v>0</v>
      </c>
      <c r="I392" s="27">
        <f t="shared" si="33"/>
        <v>100</v>
      </c>
    </row>
    <row r="393" spans="1:9" s="37" customFormat="1" ht="24.75" customHeight="1">
      <c r="A393" s="23">
        <v>5</v>
      </c>
      <c r="B393" s="35">
        <v>3</v>
      </c>
      <c r="C393" s="35">
        <v>5</v>
      </c>
      <c r="D393" s="67" t="s">
        <v>38</v>
      </c>
      <c r="E393" s="167" t="s">
        <v>147</v>
      </c>
      <c r="F393" s="26">
        <v>38036913.799999997</v>
      </c>
      <c r="G393" s="26">
        <v>34018828.700000003</v>
      </c>
      <c r="H393" s="26">
        <f>F393-G393</f>
        <v>4018085.099999994</v>
      </c>
      <c r="I393" s="27">
        <f t="shared" si="33"/>
        <v>89.436353535075725</v>
      </c>
    </row>
    <row r="394" spans="1:9" s="37" customFormat="1" ht="24.75" customHeight="1">
      <c r="A394" s="23">
        <v>5</v>
      </c>
      <c r="B394" s="35">
        <v>3</v>
      </c>
      <c r="C394" s="35">
        <v>5</v>
      </c>
      <c r="D394" s="67" t="s">
        <v>55</v>
      </c>
      <c r="E394" s="167" t="s">
        <v>148</v>
      </c>
      <c r="F394" s="26">
        <v>1000000</v>
      </c>
      <c r="G394" s="26">
        <f>F394</f>
        <v>1000000</v>
      </c>
      <c r="H394" s="26">
        <f>F394-G394</f>
        <v>0</v>
      </c>
      <c r="I394" s="27">
        <f t="shared" si="33"/>
        <v>100</v>
      </c>
    </row>
    <row r="395" spans="1:9" s="37" customFormat="1" ht="65.25" customHeight="1">
      <c r="A395" s="122">
        <v>5</v>
      </c>
      <c r="B395" s="122">
        <v>2</v>
      </c>
      <c r="C395" s="122">
        <v>3</v>
      </c>
      <c r="D395" s="122">
        <v>17</v>
      </c>
      <c r="E395" s="186" t="s">
        <v>165</v>
      </c>
      <c r="F395" s="124">
        <f>F396</f>
        <v>1250000</v>
      </c>
      <c r="G395" s="124">
        <f t="shared" ref="G395:H396" si="37">G396</f>
        <v>1125000</v>
      </c>
      <c r="H395" s="124">
        <f t="shared" si="37"/>
        <v>125000</v>
      </c>
      <c r="I395" s="165">
        <v>0</v>
      </c>
    </row>
    <row r="396" spans="1:9" s="37" customFormat="1" ht="30" customHeight="1">
      <c r="A396" s="38">
        <v>5</v>
      </c>
      <c r="B396" s="38">
        <v>2</v>
      </c>
      <c r="C396" s="38"/>
      <c r="D396" s="80"/>
      <c r="E396" s="81" t="s">
        <v>50</v>
      </c>
      <c r="F396" s="82">
        <f>F397</f>
        <v>1250000</v>
      </c>
      <c r="G396" s="82">
        <f t="shared" si="37"/>
        <v>1125000</v>
      </c>
      <c r="H396" s="82">
        <f t="shared" si="37"/>
        <v>125000</v>
      </c>
      <c r="I396" s="27">
        <f t="shared" ref="I396:I444" si="38">G396/F396*100</f>
        <v>90</v>
      </c>
    </row>
    <row r="397" spans="1:9" s="37" customFormat="1" ht="33.75" customHeight="1">
      <c r="A397" s="38">
        <v>5</v>
      </c>
      <c r="B397" s="84">
        <v>2</v>
      </c>
      <c r="C397" s="84">
        <v>1</v>
      </c>
      <c r="D397" s="84"/>
      <c r="E397" s="39" t="s">
        <v>51</v>
      </c>
      <c r="F397" s="40">
        <f>SUM(F398:F399)</f>
        <v>1250000</v>
      </c>
      <c r="G397" s="40">
        <f t="shared" ref="G397:H397" si="39">SUM(G398:G399)</f>
        <v>1125000</v>
      </c>
      <c r="H397" s="40">
        <f t="shared" si="39"/>
        <v>125000</v>
      </c>
      <c r="I397" s="85">
        <f t="shared" si="38"/>
        <v>90</v>
      </c>
    </row>
    <row r="398" spans="1:9" s="37" customFormat="1" ht="33.75" customHeight="1">
      <c r="A398" s="23">
        <v>5</v>
      </c>
      <c r="B398" s="86">
        <v>2</v>
      </c>
      <c r="C398" s="86">
        <v>1</v>
      </c>
      <c r="D398" s="87" t="s">
        <v>57</v>
      </c>
      <c r="E398" s="88" t="s">
        <v>58</v>
      </c>
      <c r="F398" s="47">
        <v>0</v>
      </c>
      <c r="G398" s="47">
        <v>0</v>
      </c>
      <c r="H398" s="26">
        <f t="shared" ref="H398:H399" si="40">F398-G398</f>
        <v>0</v>
      </c>
      <c r="I398" s="27">
        <v>0</v>
      </c>
    </row>
    <row r="399" spans="1:9" s="37" customFormat="1" ht="30" customHeight="1">
      <c r="A399" s="23">
        <v>5</v>
      </c>
      <c r="B399" s="86">
        <v>2</v>
      </c>
      <c r="C399" s="86">
        <v>1</v>
      </c>
      <c r="D399" s="87" t="s">
        <v>59</v>
      </c>
      <c r="E399" s="89" t="s">
        <v>60</v>
      </c>
      <c r="F399" s="47">
        <v>1250000</v>
      </c>
      <c r="G399" s="47">
        <v>1125000</v>
      </c>
      <c r="H399" s="26">
        <f t="shared" si="40"/>
        <v>125000</v>
      </c>
      <c r="I399" s="27">
        <f t="shared" si="38"/>
        <v>90</v>
      </c>
    </row>
    <row r="400" spans="1:9" s="37" customFormat="1" ht="24.95" customHeight="1">
      <c r="A400" s="56">
        <v>5</v>
      </c>
      <c r="B400" s="56">
        <v>2</v>
      </c>
      <c r="C400" s="56">
        <v>4</v>
      </c>
      <c r="D400" s="104"/>
      <c r="E400" s="173" t="s">
        <v>166</v>
      </c>
      <c r="F400" s="33">
        <f>F401+F405+F422</f>
        <v>62080000</v>
      </c>
      <c r="G400" s="33">
        <f>G401+G405+G422</f>
        <v>62080000</v>
      </c>
      <c r="H400" s="33">
        <f>H401+H405+H422</f>
        <v>0</v>
      </c>
      <c r="I400" s="34">
        <f t="shared" si="38"/>
        <v>100</v>
      </c>
    </row>
    <row r="401" spans="1:9" s="37" customFormat="1" ht="58.5" customHeight="1">
      <c r="A401" s="63">
        <v>5</v>
      </c>
      <c r="B401" s="63">
        <v>2</v>
      </c>
      <c r="C401" s="63">
        <v>4</v>
      </c>
      <c r="D401" s="69" t="s">
        <v>30</v>
      </c>
      <c r="E401" s="187" t="s">
        <v>167</v>
      </c>
      <c r="F401" s="65">
        <f>F403</f>
        <v>0</v>
      </c>
      <c r="G401" s="65">
        <f>G403</f>
        <v>0</v>
      </c>
      <c r="H401" s="65">
        <f>H403</f>
        <v>0</v>
      </c>
      <c r="I401" s="71">
        <v>0</v>
      </c>
    </row>
    <row r="402" spans="1:9" s="37" customFormat="1" ht="23.25" customHeight="1">
      <c r="A402" s="38">
        <v>5</v>
      </c>
      <c r="B402" s="38">
        <v>2</v>
      </c>
      <c r="C402" s="38"/>
      <c r="D402" s="80"/>
      <c r="E402" s="81" t="s">
        <v>50</v>
      </c>
      <c r="F402" s="62">
        <f>F403</f>
        <v>0</v>
      </c>
      <c r="G402" s="62">
        <f>G403</f>
        <v>0</v>
      </c>
      <c r="H402" s="62">
        <f>H404</f>
        <v>0</v>
      </c>
      <c r="I402" s="110">
        <v>0</v>
      </c>
    </row>
    <row r="403" spans="1:9" s="37" customFormat="1" ht="24.75" customHeight="1">
      <c r="A403" s="38">
        <v>5</v>
      </c>
      <c r="B403" s="38">
        <v>2</v>
      </c>
      <c r="C403" s="38">
        <v>2</v>
      </c>
      <c r="D403" s="80"/>
      <c r="E403" s="81" t="s">
        <v>64</v>
      </c>
      <c r="F403" s="111">
        <f>F404</f>
        <v>0</v>
      </c>
      <c r="G403" s="111">
        <f>G404</f>
        <v>0</v>
      </c>
      <c r="H403" s="111">
        <f>F403-G403</f>
        <v>0</v>
      </c>
      <c r="I403" s="112">
        <v>0</v>
      </c>
    </row>
    <row r="404" spans="1:9" s="37" customFormat="1" ht="32.25" customHeight="1">
      <c r="A404" s="38">
        <v>5</v>
      </c>
      <c r="B404" s="91">
        <v>2</v>
      </c>
      <c r="C404" s="91">
        <v>2</v>
      </c>
      <c r="D404" s="92" t="s">
        <v>30</v>
      </c>
      <c r="E404" s="93" t="s">
        <v>65</v>
      </c>
      <c r="F404" s="47">
        <v>0</v>
      </c>
      <c r="G404" s="47">
        <v>0</v>
      </c>
      <c r="H404" s="26">
        <f>F404-G404</f>
        <v>0</v>
      </c>
      <c r="I404" s="27">
        <v>0</v>
      </c>
    </row>
    <row r="405" spans="1:9" s="37" customFormat="1" ht="46.5" customHeight="1">
      <c r="A405" s="63">
        <v>5</v>
      </c>
      <c r="B405" s="63">
        <v>2</v>
      </c>
      <c r="C405" s="63">
        <v>4</v>
      </c>
      <c r="D405" s="69" t="s">
        <v>72</v>
      </c>
      <c r="E405" s="187" t="s">
        <v>168</v>
      </c>
      <c r="F405" s="65">
        <f>F406+F416</f>
        <v>62080000</v>
      </c>
      <c r="G405" s="65">
        <f t="shared" ref="G405:H405" si="41">G406+G416</f>
        <v>62080000</v>
      </c>
      <c r="H405" s="65">
        <f t="shared" si="41"/>
        <v>0</v>
      </c>
      <c r="I405" s="71">
        <f t="shared" si="38"/>
        <v>100</v>
      </c>
    </row>
    <row r="406" spans="1:9" s="37" customFormat="1" ht="20.100000000000001" customHeight="1">
      <c r="A406" s="38">
        <v>5</v>
      </c>
      <c r="B406" s="38">
        <v>2</v>
      </c>
      <c r="C406" s="38"/>
      <c r="D406" s="80"/>
      <c r="E406" s="81" t="s">
        <v>50</v>
      </c>
      <c r="F406" s="62">
        <f>F407+F409+F411+F414</f>
        <v>62080000</v>
      </c>
      <c r="G406" s="62">
        <f>G407+G409+G411+G414</f>
        <v>62080000</v>
      </c>
      <c r="H406" s="62">
        <f>H407+H409+H411</f>
        <v>0</v>
      </c>
      <c r="I406" s="27">
        <f t="shared" si="38"/>
        <v>100</v>
      </c>
    </row>
    <row r="407" spans="1:9" s="37" customFormat="1" ht="20.100000000000001" customHeight="1">
      <c r="A407" s="38">
        <v>5</v>
      </c>
      <c r="B407" s="84">
        <v>2</v>
      </c>
      <c r="C407" s="84">
        <v>1</v>
      </c>
      <c r="D407" s="84"/>
      <c r="E407" s="39" t="s">
        <v>51</v>
      </c>
      <c r="F407" s="62">
        <f>SUM(F408:F408)</f>
        <v>180000</v>
      </c>
      <c r="G407" s="62">
        <f>SUM(G408:G408)</f>
        <v>180000</v>
      </c>
      <c r="H407" s="111">
        <f t="shared" ref="H407:H470" si="42">F407-G407</f>
        <v>0</v>
      </c>
      <c r="I407" s="27">
        <f t="shared" si="38"/>
        <v>100</v>
      </c>
    </row>
    <row r="408" spans="1:9" s="37" customFormat="1" ht="20.100000000000001" customHeight="1">
      <c r="A408" s="23">
        <v>5</v>
      </c>
      <c r="B408" s="86">
        <v>2</v>
      </c>
      <c r="C408" s="86">
        <v>1</v>
      </c>
      <c r="D408" s="86">
        <v>99</v>
      </c>
      <c r="E408" s="88" t="s">
        <v>63</v>
      </c>
      <c r="F408" s="111">
        <v>180000</v>
      </c>
      <c r="G408" s="111">
        <f>F408</f>
        <v>180000</v>
      </c>
      <c r="H408" s="111">
        <f t="shared" si="42"/>
        <v>0</v>
      </c>
      <c r="I408" s="27">
        <f t="shared" si="38"/>
        <v>100</v>
      </c>
    </row>
    <row r="409" spans="1:9" s="37" customFormat="1" ht="20.100000000000001" customHeight="1">
      <c r="A409" s="38">
        <v>5</v>
      </c>
      <c r="B409" s="38">
        <v>2</v>
      </c>
      <c r="C409" s="38">
        <v>2</v>
      </c>
      <c r="D409" s="80"/>
      <c r="E409" s="81" t="s">
        <v>64</v>
      </c>
      <c r="F409" s="25">
        <f>F410</f>
        <v>45600000</v>
      </c>
      <c r="G409" s="25">
        <f>G410</f>
        <v>45600000</v>
      </c>
      <c r="H409" s="111">
        <f t="shared" si="42"/>
        <v>0</v>
      </c>
      <c r="I409" s="119">
        <f t="shared" si="38"/>
        <v>100</v>
      </c>
    </row>
    <row r="410" spans="1:9" s="37" customFormat="1" ht="20.100000000000001" customHeight="1">
      <c r="A410" s="23">
        <v>5</v>
      </c>
      <c r="B410" s="35">
        <v>2</v>
      </c>
      <c r="C410" s="35">
        <v>2</v>
      </c>
      <c r="D410" s="87" t="s">
        <v>57</v>
      </c>
      <c r="E410" s="96" t="s">
        <v>66</v>
      </c>
      <c r="F410" s="26">
        <v>45600000</v>
      </c>
      <c r="G410" s="26">
        <f>F410</f>
        <v>45600000</v>
      </c>
      <c r="H410" s="111">
        <f t="shared" si="42"/>
        <v>0</v>
      </c>
      <c r="I410" s="27">
        <f t="shared" si="38"/>
        <v>100</v>
      </c>
    </row>
    <row r="411" spans="1:9" s="37" customFormat="1" ht="24.75" customHeight="1">
      <c r="A411" s="23">
        <v>5</v>
      </c>
      <c r="B411" s="23">
        <v>2</v>
      </c>
      <c r="C411" s="23">
        <v>6</v>
      </c>
      <c r="D411" s="23"/>
      <c r="E411" s="166" t="s">
        <v>94</v>
      </c>
      <c r="F411" s="188">
        <f>SUM(F412:F413)</f>
        <v>16300000</v>
      </c>
      <c r="G411" s="188">
        <f>SUM(G412:G413)</f>
        <v>16300000</v>
      </c>
      <c r="H411" s="111">
        <f t="shared" si="42"/>
        <v>0</v>
      </c>
      <c r="I411" s="119">
        <f t="shared" si="38"/>
        <v>100</v>
      </c>
    </row>
    <row r="412" spans="1:9" s="37" customFormat="1" ht="37.5" customHeight="1">
      <c r="A412" s="23">
        <v>5</v>
      </c>
      <c r="B412" s="35">
        <v>2</v>
      </c>
      <c r="C412" s="35">
        <v>6</v>
      </c>
      <c r="D412" s="67" t="s">
        <v>30</v>
      </c>
      <c r="E412" s="167" t="s">
        <v>169</v>
      </c>
      <c r="F412" s="26">
        <v>15600000</v>
      </c>
      <c r="G412" s="26">
        <f>F412</f>
        <v>15600000</v>
      </c>
      <c r="H412" s="111">
        <f t="shared" si="42"/>
        <v>0</v>
      </c>
      <c r="I412" s="27">
        <f t="shared" si="38"/>
        <v>100</v>
      </c>
    </row>
    <row r="413" spans="1:9" s="37" customFormat="1" ht="37.5" customHeight="1">
      <c r="A413" s="23">
        <v>5</v>
      </c>
      <c r="B413" s="35">
        <v>2</v>
      </c>
      <c r="C413" s="35">
        <v>6</v>
      </c>
      <c r="D413" s="67" t="s">
        <v>36</v>
      </c>
      <c r="E413" s="167" t="s">
        <v>170</v>
      </c>
      <c r="F413" s="26">
        <v>700000</v>
      </c>
      <c r="G413" s="26">
        <f>F413</f>
        <v>700000</v>
      </c>
      <c r="H413" s="111">
        <f t="shared" si="42"/>
        <v>0</v>
      </c>
      <c r="I413" s="27">
        <f t="shared" si="38"/>
        <v>100</v>
      </c>
    </row>
    <row r="414" spans="1:9" s="37" customFormat="1" ht="32.25" customHeight="1">
      <c r="A414" s="23">
        <v>5</v>
      </c>
      <c r="B414" s="140">
        <v>2</v>
      </c>
      <c r="C414" s="140">
        <v>7</v>
      </c>
      <c r="D414" s="140"/>
      <c r="E414" s="161" t="s">
        <v>140</v>
      </c>
      <c r="F414" s="42">
        <f>F415</f>
        <v>0</v>
      </c>
      <c r="G414" s="42">
        <f>G415</f>
        <v>0</v>
      </c>
      <c r="H414" s="42">
        <f t="shared" si="42"/>
        <v>0</v>
      </c>
      <c r="I414" s="110">
        <v>0</v>
      </c>
    </row>
    <row r="415" spans="1:9" s="37" customFormat="1" ht="31.5" customHeight="1">
      <c r="A415" s="23">
        <v>5</v>
      </c>
      <c r="B415" s="86">
        <v>2</v>
      </c>
      <c r="C415" s="86">
        <v>7</v>
      </c>
      <c r="D415" s="87" t="s">
        <v>30</v>
      </c>
      <c r="E415" s="152" t="s">
        <v>140</v>
      </c>
      <c r="F415" s="162">
        <v>0</v>
      </c>
      <c r="G415" s="162">
        <v>0</v>
      </c>
      <c r="H415" s="44">
        <f t="shared" si="42"/>
        <v>0</v>
      </c>
      <c r="I415" s="112">
        <v>0</v>
      </c>
    </row>
    <row r="416" spans="1:9" s="37" customFormat="1" ht="34.5" customHeight="1">
      <c r="A416" s="189"/>
      <c r="B416" s="189"/>
      <c r="C416" s="189"/>
      <c r="D416" s="189"/>
      <c r="E416" s="190" t="s">
        <v>171</v>
      </c>
      <c r="F416" s="191">
        <f>F417</f>
        <v>0</v>
      </c>
      <c r="G416" s="191">
        <f t="shared" ref="G416:H416" si="43">G417</f>
        <v>0</v>
      </c>
      <c r="H416" s="191">
        <f t="shared" si="43"/>
        <v>0</v>
      </c>
      <c r="I416" s="192">
        <v>0</v>
      </c>
    </row>
    <row r="417" spans="1:9" s="37" customFormat="1" ht="20.100000000000001" customHeight="1">
      <c r="A417" s="23">
        <v>5</v>
      </c>
      <c r="B417" s="35">
        <v>3</v>
      </c>
      <c r="C417" s="35"/>
      <c r="D417" s="35"/>
      <c r="E417" s="36" t="s">
        <v>80</v>
      </c>
      <c r="F417" s="26">
        <f>F418</f>
        <v>0</v>
      </c>
      <c r="G417" s="26">
        <f>G418</f>
        <v>0</v>
      </c>
      <c r="H417" s="26">
        <f>F417-G417</f>
        <v>0</v>
      </c>
      <c r="I417" s="27">
        <v>0</v>
      </c>
    </row>
    <row r="418" spans="1:9" s="37" customFormat="1" ht="20.100000000000001" customHeight="1">
      <c r="A418" s="23">
        <v>5</v>
      </c>
      <c r="B418" s="35">
        <v>3</v>
      </c>
      <c r="C418" s="35">
        <v>5</v>
      </c>
      <c r="D418" s="35"/>
      <c r="E418" s="167" t="s">
        <v>144</v>
      </c>
      <c r="F418" s="26">
        <v>0</v>
      </c>
      <c r="G418" s="26">
        <f>SUM(G419:G421)</f>
        <v>0</v>
      </c>
      <c r="H418" s="26">
        <f>SUM(H419:H420)</f>
        <v>0</v>
      </c>
      <c r="I418" s="27">
        <v>0</v>
      </c>
    </row>
    <row r="419" spans="1:9" s="37" customFormat="1" ht="20.100000000000001" customHeight="1">
      <c r="A419" s="23">
        <v>5</v>
      </c>
      <c r="B419" s="35">
        <v>3</v>
      </c>
      <c r="C419" s="35">
        <v>5</v>
      </c>
      <c r="D419" s="67" t="s">
        <v>36</v>
      </c>
      <c r="E419" s="167" t="s">
        <v>146</v>
      </c>
      <c r="F419" s="168">
        <v>0</v>
      </c>
      <c r="G419" s="168">
        <f>F419</f>
        <v>0</v>
      </c>
      <c r="H419" s="26">
        <f>F419-G419</f>
        <v>0</v>
      </c>
      <c r="I419" s="27">
        <v>0</v>
      </c>
    </row>
    <row r="420" spans="1:9" s="37" customFormat="1" ht="20.100000000000001" customHeight="1">
      <c r="A420" s="23">
        <v>5</v>
      </c>
      <c r="B420" s="35">
        <v>3</v>
      </c>
      <c r="C420" s="35">
        <v>5</v>
      </c>
      <c r="D420" s="67" t="s">
        <v>38</v>
      </c>
      <c r="E420" s="167" t="s">
        <v>147</v>
      </c>
      <c r="F420" s="26">
        <v>0</v>
      </c>
      <c r="G420" s="26">
        <v>0</v>
      </c>
      <c r="H420" s="26">
        <f>F420-G420</f>
        <v>0</v>
      </c>
      <c r="I420" s="27">
        <v>0</v>
      </c>
    </row>
    <row r="421" spans="1:9" s="37" customFormat="1" ht="20.100000000000001" customHeight="1">
      <c r="A421" s="23">
        <v>5</v>
      </c>
      <c r="B421" s="35">
        <v>3</v>
      </c>
      <c r="C421" s="35">
        <v>5</v>
      </c>
      <c r="D421" s="67" t="s">
        <v>55</v>
      </c>
      <c r="E421" s="167" t="s">
        <v>172</v>
      </c>
      <c r="F421" s="26">
        <v>0</v>
      </c>
      <c r="G421" s="26">
        <f>F421</f>
        <v>0</v>
      </c>
      <c r="H421" s="26">
        <f>F421-G421</f>
        <v>0</v>
      </c>
      <c r="I421" s="27">
        <v>0</v>
      </c>
    </row>
    <row r="422" spans="1:9" s="37" customFormat="1" ht="52.5" customHeight="1">
      <c r="A422" s="63">
        <v>5</v>
      </c>
      <c r="B422" s="63">
        <v>2</v>
      </c>
      <c r="C422" s="63">
        <v>4</v>
      </c>
      <c r="D422" s="69">
        <v>12</v>
      </c>
      <c r="E422" s="193" t="s">
        <v>173</v>
      </c>
      <c r="F422" s="65">
        <f>F423</f>
        <v>0</v>
      </c>
      <c r="G422" s="65">
        <f>G423</f>
        <v>0</v>
      </c>
      <c r="H422" s="65">
        <f t="shared" si="42"/>
        <v>0</v>
      </c>
      <c r="I422" s="71">
        <v>0</v>
      </c>
    </row>
    <row r="423" spans="1:9" s="37" customFormat="1" ht="20.100000000000001" customHeight="1">
      <c r="A423" s="23">
        <v>5</v>
      </c>
      <c r="B423" s="86">
        <v>3</v>
      </c>
      <c r="C423" s="86"/>
      <c r="D423" s="87"/>
      <c r="E423" s="96" t="s">
        <v>80</v>
      </c>
      <c r="F423" s="111">
        <f>F424</f>
        <v>0</v>
      </c>
      <c r="G423" s="111">
        <f>G424</f>
        <v>0</v>
      </c>
      <c r="H423" s="111">
        <f t="shared" si="42"/>
        <v>0</v>
      </c>
      <c r="I423" s="112">
        <v>0</v>
      </c>
    </row>
    <row r="424" spans="1:9" s="37" customFormat="1" ht="20.100000000000001" customHeight="1">
      <c r="A424" s="23">
        <v>5</v>
      </c>
      <c r="B424" s="86">
        <v>3</v>
      </c>
      <c r="C424" s="86">
        <v>7</v>
      </c>
      <c r="D424" s="87"/>
      <c r="E424" s="96" t="s">
        <v>174</v>
      </c>
      <c r="F424" s="111">
        <f>SUM(F425:F427)</f>
        <v>0</v>
      </c>
      <c r="G424" s="111">
        <f>SUM(G425:G427)</f>
        <v>0</v>
      </c>
      <c r="H424" s="111">
        <f t="shared" si="42"/>
        <v>0</v>
      </c>
      <c r="I424" s="112">
        <v>0</v>
      </c>
    </row>
    <row r="425" spans="1:9" s="37" customFormat="1" ht="20.100000000000001" customHeight="1">
      <c r="A425" s="23">
        <v>5</v>
      </c>
      <c r="B425" s="86">
        <v>3</v>
      </c>
      <c r="C425" s="86">
        <v>7</v>
      </c>
      <c r="D425" s="87" t="s">
        <v>30</v>
      </c>
      <c r="E425" s="194" t="s">
        <v>175</v>
      </c>
      <c r="F425" s="195">
        <v>0</v>
      </c>
      <c r="G425" s="111">
        <v>0</v>
      </c>
      <c r="H425" s="111">
        <f t="shared" si="42"/>
        <v>0</v>
      </c>
      <c r="I425" s="112">
        <v>0</v>
      </c>
    </row>
    <row r="426" spans="1:9" s="37" customFormat="1" ht="20.100000000000001" customHeight="1">
      <c r="A426" s="23">
        <v>5</v>
      </c>
      <c r="B426" s="86">
        <v>3</v>
      </c>
      <c r="C426" s="86">
        <v>7</v>
      </c>
      <c r="D426" s="87" t="s">
        <v>36</v>
      </c>
      <c r="E426" s="196" t="s">
        <v>176</v>
      </c>
      <c r="F426" s="111">
        <v>0</v>
      </c>
      <c r="G426" s="111">
        <v>0</v>
      </c>
      <c r="H426" s="111">
        <f t="shared" si="42"/>
        <v>0</v>
      </c>
      <c r="I426" s="112">
        <v>0</v>
      </c>
    </row>
    <row r="427" spans="1:9" s="37" customFormat="1" ht="20.100000000000001" customHeight="1">
      <c r="A427" s="23">
        <v>5</v>
      </c>
      <c r="B427" s="86">
        <v>3</v>
      </c>
      <c r="C427" s="86">
        <v>7</v>
      </c>
      <c r="D427" s="87" t="s">
        <v>38</v>
      </c>
      <c r="E427" s="194" t="s">
        <v>177</v>
      </c>
      <c r="F427" s="111">
        <v>0</v>
      </c>
      <c r="G427" s="111">
        <v>0</v>
      </c>
      <c r="H427" s="111">
        <f t="shared" si="42"/>
        <v>0</v>
      </c>
      <c r="I427" s="112">
        <v>0</v>
      </c>
    </row>
    <row r="428" spans="1:9" s="37" customFormat="1" ht="36" customHeight="1">
      <c r="A428" s="56">
        <v>5</v>
      </c>
      <c r="B428" s="56">
        <v>2</v>
      </c>
      <c r="C428" s="56">
        <v>6</v>
      </c>
      <c r="D428" s="104"/>
      <c r="E428" s="197" t="s">
        <v>178</v>
      </c>
      <c r="F428" s="33">
        <f>F429+F434</f>
        <v>16000000</v>
      </c>
      <c r="G428" s="33">
        <f>G429+G434</f>
        <v>13461671</v>
      </c>
      <c r="H428" s="33">
        <f t="shared" si="42"/>
        <v>2538329</v>
      </c>
      <c r="I428" s="34">
        <f t="shared" si="38"/>
        <v>84.135443750000007</v>
      </c>
    </row>
    <row r="429" spans="1:9" s="37" customFormat="1" ht="29.25" customHeight="1">
      <c r="A429" s="122">
        <v>5</v>
      </c>
      <c r="B429" s="122">
        <v>2</v>
      </c>
      <c r="C429" s="122">
        <v>6</v>
      </c>
      <c r="D429" s="127" t="s">
        <v>36</v>
      </c>
      <c r="E429" s="198" t="s">
        <v>179</v>
      </c>
      <c r="F429" s="124">
        <f>F430</f>
        <v>3100000</v>
      </c>
      <c r="G429" s="124">
        <f>G430</f>
        <v>1451500</v>
      </c>
      <c r="H429" s="124">
        <f t="shared" si="42"/>
        <v>1648500</v>
      </c>
      <c r="I429" s="165">
        <f t="shared" si="38"/>
        <v>46.822580645161288</v>
      </c>
    </row>
    <row r="430" spans="1:9" s="37" customFormat="1" ht="20.100000000000001" customHeight="1">
      <c r="A430" s="84">
        <v>5</v>
      </c>
      <c r="B430" s="84">
        <v>2</v>
      </c>
      <c r="C430" s="84"/>
      <c r="D430" s="139"/>
      <c r="E430" s="81" t="s">
        <v>50</v>
      </c>
      <c r="F430" s="62">
        <f>F431</f>
        <v>3100000</v>
      </c>
      <c r="G430" s="62">
        <f>G431</f>
        <v>1451500</v>
      </c>
      <c r="H430" s="62">
        <f t="shared" si="42"/>
        <v>1648500</v>
      </c>
      <c r="I430" s="110">
        <f t="shared" si="38"/>
        <v>46.822580645161288</v>
      </c>
    </row>
    <row r="431" spans="1:9" s="37" customFormat="1" ht="20.100000000000001" customHeight="1">
      <c r="A431" s="84">
        <v>5</v>
      </c>
      <c r="B431" s="84">
        <v>2</v>
      </c>
      <c r="C431" s="84">
        <v>1</v>
      </c>
      <c r="D431" s="84"/>
      <c r="E431" s="81" t="s">
        <v>51</v>
      </c>
      <c r="F431" s="62">
        <f>SUM(F432:F433)</f>
        <v>3100000</v>
      </c>
      <c r="G431" s="62">
        <f>SUM(G432:G433)</f>
        <v>1451500</v>
      </c>
      <c r="H431" s="62">
        <f t="shared" si="42"/>
        <v>1648500</v>
      </c>
      <c r="I431" s="110">
        <f t="shared" si="38"/>
        <v>46.822580645161288</v>
      </c>
    </row>
    <row r="432" spans="1:9" s="37" customFormat="1" ht="20.100000000000001" customHeight="1">
      <c r="A432" s="140">
        <v>5</v>
      </c>
      <c r="B432" s="86">
        <v>2</v>
      </c>
      <c r="C432" s="86">
        <v>1</v>
      </c>
      <c r="D432" s="87" t="s">
        <v>72</v>
      </c>
      <c r="E432" s="96" t="s">
        <v>180</v>
      </c>
      <c r="F432" s="111">
        <v>0</v>
      </c>
      <c r="G432" s="111">
        <v>0</v>
      </c>
      <c r="H432" s="111">
        <f t="shared" si="42"/>
        <v>0</v>
      </c>
      <c r="I432" s="112">
        <v>0</v>
      </c>
    </row>
    <row r="433" spans="1:9" s="37" customFormat="1" ht="20.100000000000001" customHeight="1">
      <c r="A433" s="140">
        <v>5</v>
      </c>
      <c r="B433" s="86">
        <v>2</v>
      </c>
      <c r="C433" s="86">
        <v>1</v>
      </c>
      <c r="D433" s="87" t="s">
        <v>114</v>
      </c>
      <c r="E433" s="96" t="s">
        <v>181</v>
      </c>
      <c r="F433" s="111">
        <v>3100000</v>
      </c>
      <c r="G433" s="111">
        <v>1451500</v>
      </c>
      <c r="H433" s="111">
        <f t="shared" si="42"/>
        <v>1648500</v>
      </c>
      <c r="I433" s="112">
        <f t="shared" si="38"/>
        <v>46.822580645161288</v>
      </c>
    </row>
    <row r="434" spans="1:9" s="37" customFormat="1" ht="42" customHeight="1">
      <c r="A434" s="122">
        <v>5</v>
      </c>
      <c r="B434" s="122">
        <v>2</v>
      </c>
      <c r="C434" s="122">
        <v>6</v>
      </c>
      <c r="D434" s="127" t="s">
        <v>36</v>
      </c>
      <c r="E434" s="199" t="s">
        <v>182</v>
      </c>
      <c r="F434" s="125">
        <f>F435+F437+F439</f>
        <v>12900000</v>
      </c>
      <c r="G434" s="125">
        <f t="shared" ref="G434:H434" si="44">G435+G437+G439</f>
        <v>12010171</v>
      </c>
      <c r="H434" s="125">
        <f t="shared" si="44"/>
        <v>889829</v>
      </c>
      <c r="I434" s="129">
        <f t="shared" si="38"/>
        <v>93.10210077519379</v>
      </c>
    </row>
    <row r="435" spans="1:9" s="37" customFormat="1" ht="24.95" customHeight="1">
      <c r="A435" s="23">
        <v>5</v>
      </c>
      <c r="B435" s="140">
        <v>2</v>
      </c>
      <c r="C435" s="140">
        <v>1</v>
      </c>
      <c r="D435" s="140"/>
      <c r="E435" s="130" t="s">
        <v>183</v>
      </c>
      <c r="F435" s="120">
        <f>F436</f>
        <v>0</v>
      </c>
      <c r="G435" s="120">
        <f>G436</f>
        <v>0</v>
      </c>
      <c r="H435" s="25">
        <f t="shared" si="42"/>
        <v>0</v>
      </c>
      <c r="I435" s="119">
        <v>0</v>
      </c>
    </row>
    <row r="436" spans="1:9" s="37" customFormat="1" ht="24.95" customHeight="1">
      <c r="A436" s="23">
        <v>5</v>
      </c>
      <c r="B436" s="86">
        <v>2</v>
      </c>
      <c r="C436" s="86">
        <v>1</v>
      </c>
      <c r="D436" s="86">
        <v>99</v>
      </c>
      <c r="E436" s="88" t="s">
        <v>63</v>
      </c>
      <c r="F436" s="47">
        <v>0</v>
      </c>
      <c r="G436" s="47">
        <f>F436</f>
        <v>0</v>
      </c>
      <c r="H436" s="26">
        <f t="shared" si="42"/>
        <v>0</v>
      </c>
      <c r="I436" s="27">
        <v>0</v>
      </c>
    </row>
    <row r="437" spans="1:9" s="37" customFormat="1" ht="20.100000000000001" customHeight="1">
      <c r="A437" s="38">
        <v>5</v>
      </c>
      <c r="B437" s="38">
        <v>2</v>
      </c>
      <c r="C437" s="38">
        <v>2</v>
      </c>
      <c r="D437" s="80"/>
      <c r="E437" s="81" t="s">
        <v>64</v>
      </c>
      <c r="F437" s="62">
        <f>F438</f>
        <v>4500000</v>
      </c>
      <c r="G437" s="62">
        <f>G438</f>
        <v>4500000</v>
      </c>
      <c r="H437" s="62">
        <f t="shared" si="42"/>
        <v>0</v>
      </c>
      <c r="I437" s="110">
        <f t="shared" si="38"/>
        <v>100</v>
      </c>
    </row>
    <row r="438" spans="1:9" s="37" customFormat="1" ht="30.75" customHeight="1">
      <c r="A438" s="38">
        <v>5</v>
      </c>
      <c r="B438" s="91">
        <v>2</v>
      </c>
      <c r="C438" s="91">
        <v>2</v>
      </c>
      <c r="D438" s="92" t="s">
        <v>30</v>
      </c>
      <c r="E438" s="93" t="s">
        <v>65</v>
      </c>
      <c r="F438" s="47">
        <v>4500000</v>
      </c>
      <c r="G438" s="47">
        <v>4500000</v>
      </c>
      <c r="H438" s="26">
        <f t="shared" si="42"/>
        <v>0</v>
      </c>
      <c r="I438" s="27">
        <f t="shared" si="38"/>
        <v>100</v>
      </c>
    </row>
    <row r="439" spans="1:9" s="37" customFormat="1" ht="20.100000000000001" customHeight="1">
      <c r="A439" s="140">
        <v>5</v>
      </c>
      <c r="B439" s="140">
        <v>2</v>
      </c>
      <c r="C439" s="140">
        <v>5</v>
      </c>
      <c r="D439" s="200"/>
      <c r="E439" s="201" t="s">
        <v>70</v>
      </c>
      <c r="F439" s="62">
        <f>F440</f>
        <v>8400000</v>
      </c>
      <c r="G439" s="62">
        <f>G440</f>
        <v>7510171</v>
      </c>
      <c r="H439" s="111">
        <f t="shared" si="42"/>
        <v>889829</v>
      </c>
      <c r="I439" s="112">
        <f t="shared" si="38"/>
        <v>89.406797619047623</v>
      </c>
    </row>
    <row r="440" spans="1:9" s="37" customFormat="1" ht="20.100000000000001" customHeight="1">
      <c r="A440" s="86">
        <v>5</v>
      </c>
      <c r="B440" s="86">
        <v>2</v>
      </c>
      <c r="C440" s="86">
        <v>5</v>
      </c>
      <c r="D440" s="87" t="s">
        <v>57</v>
      </c>
      <c r="E440" s="202" t="s">
        <v>184</v>
      </c>
      <c r="F440" s="111">
        <v>8400000</v>
      </c>
      <c r="G440" s="111">
        <v>7510171</v>
      </c>
      <c r="H440" s="111">
        <f t="shared" si="42"/>
        <v>889829</v>
      </c>
      <c r="I440" s="112">
        <f t="shared" si="38"/>
        <v>89.406797619047623</v>
      </c>
    </row>
    <row r="441" spans="1:9" s="37" customFormat="1" ht="31.5" customHeight="1">
      <c r="A441" s="51">
        <v>5</v>
      </c>
      <c r="B441" s="53">
        <v>3</v>
      </c>
      <c r="C441" s="53"/>
      <c r="D441" s="53"/>
      <c r="E441" s="54" t="s">
        <v>185</v>
      </c>
      <c r="F441" s="147">
        <f>F442+F451+F481+F501</f>
        <v>221050650</v>
      </c>
      <c r="G441" s="147">
        <f>G442+G451+G481+G501</f>
        <v>186991100</v>
      </c>
      <c r="H441" s="147">
        <f>H442+H451+H481+H501</f>
        <v>34059550</v>
      </c>
      <c r="I441" s="147">
        <f t="shared" si="38"/>
        <v>84.59197021135202</v>
      </c>
    </row>
    <row r="442" spans="1:9" s="37" customFormat="1" ht="31.5" customHeight="1">
      <c r="A442" s="56">
        <v>5</v>
      </c>
      <c r="B442" s="30">
        <v>3</v>
      </c>
      <c r="C442" s="30">
        <v>1</v>
      </c>
      <c r="D442" s="30"/>
      <c r="E442" s="197" t="s">
        <v>186</v>
      </c>
      <c r="F442" s="150">
        <f>F443</f>
        <v>5100000</v>
      </c>
      <c r="G442" s="150">
        <f>G443</f>
        <v>5100000</v>
      </c>
      <c r="H442" s="150">
        <f t="shared" si="42"/>
        <v>0</v>
      </c>
      <c r="I442" s="150">
        <f t="shared" si="38"/>
        <v>100</v>
      </c>
    </row>
    <row r="443" spans="1:9" s="37" customFormat="1" ht="37.5" customHeight="1">
      <c r="A443" s="63">
        <v>5</v>
      </c>
      <c r="B443" s="63">
        <v>3</v>
      </c>
      <c r="C443" s="63">
        <v>1</v>
      </c>
      <c r="D443" s="69" t="s">
        <v>30</v>
      </c>
      <c r="E443" s="174" t="s">
        <v>187</v>
      </c>
      <c r="F443" s="65">
        <f>F444+F449</f>
        <v>5100000</v>
      </c>
      <c r="G443" s="65">
        <f t="shared" ref="G443:H443" si="45">G444+G449</f>
        <v>5100000</v>
      </c>
      <c r="H443" s="65">
        <f t="shared" si="45"/>
        <v>0</v>
      </c>
      <c r="I443" s="71">
        <f t="shared" si="38"/>
        <v>100</v>
      </c>
    </row>
    <row r="444" spans="1:9" s="37" customFormat="1" ht="20.100000000000001" customHeight="1">
      <c r="A444" s="84">
        <v>5</v>
      </c>
      <c r="B444" s="84">
        <v>2</v>
      </c>
      <c r="C444" s="84"/>
      <c r="D444" s="139"/>
      <c r="E444" s="81" t="s">
        <v>50</v>
      </c>
      <c r="F444" s="111">
        <f>F445+F447</f>
        <v>5100000</v>
      </c>
      <c r="G444" s="111">
        <f>G445+G447</f>
        <v>5100000</v>
      </c>
      <c r="H444" s="62">
        <f t="shared" si="42"/>
        <v>0</v>
      </c>
      <c r="I444" s="112">
        <f t="shared" si="38"/>
        <v>100</v>
      </c>
    </row>
    <row r="445" spans="1:9" s="37" customFormat="1" ht="20.100000000000001" customHeight="1">
      <c r="A445" s="84">
        <v>5</v>
      </c>
      <c r="B445" s="84">
        <v>2</v>
      </c>
      <c r="C445" s="84">
        <v>1</v>
      </c>
      <c r="D445" s="84"/>
      <c r="E445" s="81" t="s">
        <v>51</v>
      </c>
      <c r="F445" s="62">
        <f>F446</f>
        <v>0</v>
      </c>
      <c r="G445" s="62">
        <f>G446</f>
        <v>0</v>
      </c>
      <c r="H445" s="62">
        <f t="shared" si="42"/>
        <v>0</v>
      </c>
      <c r="I445" s="110">
        <v>0</v>
      </c>
    </row>
    <row r="446" spans="1:9" s="37" customFormat="1" ht="20.100000000000001" customHeight="1">
      <c r="A446" s="140">
        <v>5</v>
      </c>
      <c r="B446" s="86">
        <v>2</v>
      </c>
      <c r="C446" s="86">
        <v>1</v>
      </c>
      <c r="D446" s="87" t="s">
        <v>72</v>
      </c>
      <c r="E446" s="97" t="s">
        <v>180</v>
      </c>
      <c r="F446" s="111">
        <v>0</v>
      </c>
      <c r="G446" s="111">
        <v>0</v>
      </c>
      <c r="H446" s="111">
        <f t="shared" si="42"/>
        <v>0</v>
      </c>
      <c r="I446" s="112">
        <v>0</v>
      </c>
    </row>
    <row r="447" spans="1:9" s="37" customFormat="1" ht="20.100000000000001" customHeight="1">
      <c r="A447" s="38">
        <v>5</v>
      </c>
      <c r="B447" s="38">
        <v>2</v>
      </c>
      <c r="C447" s="38">
        <v>2</v>
      </c>
      <c r="D447" s="80"/>
      <c r="E447" s="81" t="s">
        <v>64</v>
      </c>
      <c r="F447" s="25">
        <f>F448</f>
        <v>5100000</v>
      </c>
      <c r="G447" s="25">
        <f>G448</f>
        <v>5100000</v>
      </c>
      <c r="H447" s="62">
        <f t="shared" si="42"/>
        <v>0</v>
      </c>
      <c r="I447" s="110">
        <f t="shared" ref="I447:I458" si="46">G447/F447*100</f>
        <v>100</v>
      </c>
    </row>
    <row r="448" spans="1:9" s="37" customFormat="1" ht="20.100000000000001" customHeight="1">
      <c r="A448" s="23">
        <v>5</v>
      </c>
      <c r="B448" s="35">
        <v>2</v>
      </c>
      <c r="C448" s="35">
        <v>2</v>
      </c>
      <c r="D448" s="87" t="s">
        <v>57</v>
      </c>
      <c r="E448" s="96" t="s">
        <v>66</v>
      </c>
      <c r="F448" s="26">
        <v>5100000</v>
      </c>
      <c r="G448" s="26">
        <f>F448</f>
        <v>5100000</v>
      </c>
      <c r="H448" s="111">
        <f t="shared" si="42"/>
        <v>0</v>
      </c>
      <c r="I448" s="112">
        <f t="shared" si="46"/>
        <v>100</v>
      </c>
    </row>
    <row r="449" spans="1:9" s="37" customFormat="1" ht="20.100000000000001" customHeight="1">
      <c r="A449" s="23">
        <v>5</v>
      </c>
      <c r="B449" s="140">
        <v>3</v>
      </c>
      <c r="C449" s="140"/>
      <c r="D449" s="200"/>
      <c r="E449" s="113" t="s">
        <v>80</v>
      </c>
      <c r="F449" s="62">
        <f>F450</f>
        <v>0</v>
      </c>
      <c r="G449" s="62">
        <f>G450</f>
        <v>0</v>
      </c>
      <c r="H449" s="62">
        <f t="shared" si="42"/>
        <v>0</v>
      </c>
      <c r="I449" s="110">
        <v>0</v>
      </c>
    </row>
    <row r="450" spans="1:9" s="37" customFormat="1" ht="20.100000000000001" customHeight="1">
      <c r="A450" s="23">
        <v>5</v>
      </c>
      <c r="B450" s="86">
        <v>3</v>
      </c>
      <c r="C450" s="86">
        <v>7</v>
      </c>
      <c r="D450" s="87"/>
      <c r="E450" s="96" t="s">
        <v>188</v>
      </c>
      <c r="F450" s="111">
        <v>0</v>
      </c>
      <c r="G450" s="111">
        <v>0</v>
      </c>
      <c r="H450" s="111">
        <f t="shared" si="42"/>
        <v>0</v>
      </c>
      <c r="I450" s="112">
        <v>0</v>
      </c>
    </row>
    <row r="451" spans="1:9" s="37" customFormat="1" ht="28.5" customHeight="1">
      <c r="A451" s="56">
        <v>5</v>
      </c>
      <c r="B451" s="30">
        <v>3</v>
      </c>
      <c r="C451" s="30">
        <v>2</v>
      </c>
      <c r="D451" s="104"/>
      <c r="E451" s="173" t="s">
        <v>189</v>
      </c>
      <c r="F451" s="33">
        <f>F452+F465+F477</f>
        <v>136630650</v>
      </c>
      <c r="G451" s="33">
        <f>G452+G465+G477</f>
        <v>131076100</v>
      </c>
      <c r="H451" s="33">
        <f t="shared" si="42"/>
        <v>5554550</v>
      </c>
      <c r="I451" s="34">
        <f t="shared" si="46"/>
        <v>95.93462374657517</v>
      </c>
    </row>
    <row r="452" spans="1:9" s="37" customFormat="1" ht="33.75" customHeight="1">
      <c r="A452" s="122">
        <v>5</v>
      </c>
      <c r="B452" s="122">
        <v>3</v>
      </c>
      <c r="C452" s="122">
        <v>2</v>
      </c>
      <c r="D452" s="127" t="s">
        <v>30</v>
      </c>
      <c r="E452" s="186" t="s">
        <v>190</v>
      </c>
      <c r="F452" s="124">
        <f>F453+F461+F463</f>
        <v>7650000</v>
      </c>
      <c r="G452" s="124">
        <f>G453+G461+G463</f>
        <v>7650000</v>
      </c>
      <c r="H452" s="124">
        <f t="shared" si="42"/>
        <v>0</v>
      </c>
      <c r="I452" s="129">
        <f t="shared" si="46"/>
        <v>100</v>
      </c>
    </row>
    <row r="453" spans="1:9" s="37" customFormat="1" ht="20.100000000000001" customHeight="1">
      <c r="A453" s="38">
        <v>5</v>
      </c>
      <c r="B453" s="38">
        <v>2</v>
      </c>
      <c r="C453" s="38"/>
      <c r="D453" s="80"/>
      <c r="E453" s="81" t="s">
        <v>50</v>
      </c>
      <c r="F453" s="82">
        <f>F454+F458</f>
        <v>4050000</v>
      </c>
      <c r="G453" s="82">
        <f t="shared" ref="G453:H453" si="47">G454+G458</f>
        <v>4050000</v>
      </c>
      <c r="H453" s="82">
        <f t="shared" si="47"/>
        <v>0</v>
      </c>
      <c r="I453" s="112">
        <f t="shared" si="46"/>
        <v>100</v>
      </c>
    </row>
    <row r="454" spans="1:9" s="37" customFormat="1" ht="20.100000000000001" customHeight="1">
      <c r="A454" s="38">
        <v>5</v>
      </c>
      <c r="B454" s="84">
        <v>2</v>
      </c>
      <c r="C454" s="84">
        <v>1</v>
      </c>
      <c r="D454" s="84"/>
      <c r="E454" s="39" t="s">
        <v>51</v>
      </c>
      <c r="F454" s="40">
        <f>SUM(F455:F457)</f>
        <v>2250000</v>
      </c>
      <c r="G454" s="40">
        <f>SUM(G455:G457)</f>
        <v>2250000</v>
      </c>
      <c r="H454" s="25">
        <f t="shared" si="42"/>
        <v>0</v>
      </c>
      <c r="I454" s="112">
        <f t="shared" si="46"/>
        <v>100</v>
      </c>
    </row>
    <row r="455" spans="1:9" s="37" customFormat="1" ht="20.100000000000001" customHeight="1">
      <c r="A455" s="23">
        <v>5</v>
      </c>
      <c r="B455" s="86">
        <v>2</v>
      </c>
      <c r="C455" s="86">
        <v>1</v>
      </c>
      <c r="D455" s="87" t="s">
        <v>30</v>
      </c>
      <c r="E455" s="88" t="s">
        <v>52</v>
      </c>
      <c r="F455" s="47">
        <v>0</v>
      </c>
      <c r="G455" s="47">
        <f>F455</f>
        <v>0</v>
      </c>
      <c r="H455" s="26">
        <f t="shared" si="42"/>
        <v>0</v>
      </c>
      <c r="I455" s="112">
        <v>0</v>
      </c>
    </row>
    <row r="456" spans="1:9" s="37" customFormat="1" ht="20.100000000000001" customHeight="1">
      <c r="A456" s="23">
        <v>5</v>
      </c>
      <c r="B456" s="86">
        <v>2</v>
      </c>
      <c r="C456" s="86">
        <v>1</v>
      </c>
      <c r="D456" s="87" t="s">
        <v>59</v>
      </c>
      <c r="E456" s="89" t="s">
        <v>60</v>
      </c>
      <c r="F456" s="47">
        <v>2250000</v>
      </c>
      <c r="G456" s="47">
        <f>F456</f>
        <v>2250000</v>
      </c>
      <c r="H456" s="26">
        <f t="shared" si="42"/>
        <v>0</v>
      </c>
      <c r="I456" s="27">
        <f t="shared" si="46"/>
        <v>100</v>
      </c>
    </row>
    <row r="457" spans="1:9" s="37" customFormat="1" ht="20.100000000000001" customHeight="1">
      <c r="A457" s="23">
        <v>5</v>
      </c>
      <c r="B457" s="86">
        <v>2</v>
      </c>
      <c r="C457" s="86">
        <v>1</v>
      </c>
      <c r="D457" s="86">
        <v>99</v>
      </c>
      <c r="E457" s="88" t="s">
        <v>63</v>
      </c>
      <c r="F457" s="47">
        <v>0</v>
      </c>
      <c r="G457" s="47">
        <v>0</v>
      </c>
      <c r="H457" s="26">
        <f t="shared" si="42"/>
        <v>0</v>
      </c>
      <c r="I457" s="27">
        <v>0</v>
      </c>
    </row>
    <row r="458" spans="1:9" s="37" customFormat="1" ht="20.100000000000001" customHeight="1">
      <c r="A458" s="38">
        <v>5</v>
      </c>
      <c r="B458" s="38">
        <v>2</v>
      </c>
      <c r="C458" s="38">
        <v>2</v>
      </c>
      <c r="D458" s="80"/>
      <c r="E458" s="81" t="s">
        <v>64</v>
      </c>
      <c r="F458" s="120">
        <f>SUM(F459:F460)</f>
        <v>1800000</v>
      </c>
      <c r="G458" s="120">
        <f>SUM(G459:G460)</f>
        <v>1800000</v>
      </c>
      <c r="H458" s="120">
        <f t="shared" si="42"/>
        <v>0</v>
      </c>
      <c r="I458" s="119">
        <f t="shared" si="46"/>
        <v>100</v>
      </c>
    </row>
    <row r="459" spans="1:9" s="37" customFormat="1" ht="31.5" customHeight="1">
      <c r="A459" s="38">
        <v>5</v>
      </c>
      <c r="B459" s="91">
        <v>2</v>
      </c>
      <c r="C459" s="91">
        <v>2</v>
      </c>
      <c r="D459" s="92" t="s">
        <v>30</v>
      </c>
      <c r="E459" s="93" t="s">
        <v>65</v>
      </c>
      <c r="F459" s="47">
        <v>0</v>
      </c>
      <c r="G459" s="47">
        <v>0</v>
      </c>
      <c r="H459" s="47">
        <f t="shared" si="42"/>
        <v>0</v>
      </c>
      <c r="I459" s="27">
        <v>0</v>
      </c>
    </row>
    <row r="460" spans="1:9" s="37" customFormat="1" ht="32.25" customHeight="1">
      <c r="A460" s="38">
        <v>5</v>
      </c>
      <c r="B460" s="91">
        <v>2</v>
      </c>
      <c r="C460" s="91">
        <v>2</v>
      </c>
      <c r="D460" s="92" t="s">
        <v>55</v>
      </c>
      <c r="E460" s="93" t="s">
        <v>99</v>
      </c>
      <c r="F460" s="47">
        <v>1800000</v>
      </c>
      <c r="G460" s="47">
        <f>F460</f>
        <v>1800000</v>
      </c>
      <c r="H460" s="47">
        <f t="shared" si="42"/>
        <v>0</v>
      </c>
      <c r="I460" s="27">
        <v>0</v>
      </c>
    </row>
    <row r="461" spans="1:9" s="37" customFormat="1" ht="32.25" customHeight="1">
      <c r="A461" s="84">
        <v>5</v>
      </c>
      <c r="B461" s="84">
        <v>2</v>
      </c>
      <c r="C461" s="84">
        <v>3</v>
      </c>
      <c r="D461" s="139"/>
      <c r="E461" s="81" t="s">
        <v>67</v>
      </c>
      <c r="F461" s="82">
        <f>SUM(F462:F462)</f>
        <v>600000</v>
      </c>
      <c r="G461" s="82">
        <f>SUM(G462:G462)</f>
        <v>600000</v>
      </c>
      <c r="H461" s="111">
        <f t="shared" si="42"/>
        <v>0</v>
      </c>
      <c r="I461" s="112">
        <f t="shared" ref="I461:I462" si="48">G461/F461*100</f>
        <v>100</v>
      </c>
    </row>
    <row r="462" spans="1:9" s="37" customFormat="1" ht="32.25" customHeight="1">
      <c r="A462" s="84">
        <v>5</v>
      </c>
      <c r="B462" s="170">
        <v>2</v>
      </c>
      <c r="C462" s="170">
        <v>3</v>
      </c>
      <c r="D462" s="87" t="s">
        <v>36</v>
      </c>
      <c r="E462" s="97" t="s">
        <v>100</v>
      </c>
      <c r="F462" s="111">
        <v>600000</v>
      </c>
      <c r="G462" s="111">
        <f>F462</f>
        <v>600000</v>
      </c>
      <c r="H462" s="111">
        <f t="shared" si="42"/>
        <v>0</v>
      </c>
      <c r="I462" s="112">
        <f t="shared" si="48"/>
        <v>100</v>
      </c>
    </row>
    <row r="463" spans="1:9" s="37" customFormat="1" ht="37.5" customHeight="1">
      <c r="A463" s="23">
        <v>5</v>
      </c>
      <c r="B463" s="140">
        <v>2</v>
      </c>
      <c r="C463" s="140">
        <v>7</v>
      </c>
      <c r="D463" s="140"/>
      <c r="E463" s="161" t="s">
        <v>140</v>
      </c>
      <c r="F463" s="42">
        <f>F464</f>
        <v>3000000</v>
      </c>
      <c r="G463" s="42">
        <f>G464</f>
        <v>3000000</v>
      </c>
      <c r="H463" s="42">
        <f t="shared" si="42"/>
        <v>0</v>
      </c>
      <c r="I463" s="110">
        <v>0</v>
      </c>
    </row>
    <row r="464" spans="1:9" s="37" customFormat="1" ht="34.5" customHeight="1">
      <c r="A464" s="23">
        <v>5</v>
      </c>
      <c r="B464" s="86">
        <v>2</v>
      </c>
      <c r="C464" s="86">
        <v>7</v>
      </c>
      <c r="D464" s="87" t="s">
        <v>30</v>
      </c>
      <c r="E464" s="152" t="s">
        <v>140</v>
      </c>
      <c r="F464" s="162">
        <v>3000000</v>
      </c>
      <c r="G464" s="162">
        <f>F464</f>
        <v>3000000</v>
      </c>
      <c r="H464" s="44">
        <f t="shared" si="42"/>
        <v>0</v>
      </c>
      <c r="I464" s="112">
        <v>0</v>
      </c>
    </row>
    <row r="465" spans="1:10" s="37" customFormat="1" ht="45.75" customHeight="1">
      <c r="A465" s="122">
        <v>5</v>
      </c>
      <c r="B465" s="122">
        <v>3</v>
      </c>
      <c r="C465" s="122">
        <v>2</v>
      </c>
      <c r="D465" s="127" t="s">
        <v>30</v>
      </c>
      <c r="E465" s="198" t="s">
        <v>191</v>
      </c>
      <c r="F465" s="124">
        <f>F466</f>
        <v>128980650</v>
      </c>
      <c r="G465" s="124">
        <f>G466</f>
        <v>123426100</v>
      </c>
      <c r="H465" s="124">
        <f t="shared" si="42"/>
        <v>5554550</v>
      </c>
      <c r="I465" s="165">
        <f t="shared" ref="I465:I469" si="49">G465/F465*100</f>
        <v>95.693501312018498</v>
      </c>
    </row>
    <row r="466" spans="1:10" s="37" customFormat="1" ht="20.100000000000001" customHeight="1">
      <c r="A466" s="38">
        <v>5</v>
      </c>
      <c r="B466" s="38">
        <v>2</v>
      </c>
      <c r="C466" s="38"/>
      <c r="D466" s="80"/>
      <c r="E466" s="81" t="s">
        <v>50</v>
      </c>
      <c r="F466" s="82">
        <f>F467+F470+F472+F475</f>
        <v>128980650</v>
      </c>
      <c r="G466" s="82">
        <f>G467+G470+G472+G475</f>
        <v>123426100</v>
      </c>
      <c r="H466" s="25">
        <f t="shared" si="42"/>
        <v>5554550</v>
      </c>
      <c r="I466" s="112">
        <f t="shared" si="49"/>
        <v>95.693501312018498</v>
      </c>
    </row>
    <row r="467" spans="1:10" s="37" customFormat="1" ht="20.100000000000001" customHeight="1">
      <c r="A467" s="38">
        <v>5</v>
      </c>
      <c r="B467" s="84">
        <v>2</v>
      </c>
      <c r="C467" s="84">
        <v>1</v>
      </c>
      <c r="D467" s="84"/>
      <c r="E467" s="39" t="s">
        <v>51</v>
      </c>
      <c r="F467" s="40">
        <f>SUM(F468:F469)</f>
        <v>35900750</v>
      </c>
      <c r="G467" s="40">
        <f>SUM(G468:G469)</f>
        <v>31856100</v>
      </c>
      <c r="H467" s="40">
        <f>SUM(H468:H469)</f>
        <v>4044650</v>
      </c>
      <c r="I467" s="112">
        <f t="shared" si="49"/>
        <v>88.733800825888039</v>
      </c>
    </row>
    <row r="468" spans="1:10" s="37" customFormat="1" ht="20.100000000000001" customHeight="1">
      <c r="A468" s="23">
        <v>5</v>
      </c>
      <c r="B468" s="86">
        <v>2</v>
      </c>
      <c r="C468" s="86">
        <v>1</v>
      </c>
      <c r="D468" s="87" t="s">
        <v>59</v>
      </c>
      <c r="E468" s="89" t="s">
        <v>60</v>
      </c>
      <c r="F468" s="47">
        <v>11544400</v>
      </c>
      <c r="G468" s="47">
        <v>8051000</v>
      </c>
      <c r="H468" s="26">
        <f t="shared" si="42"/>
        <v>3493400</v>
      </c>
      <c r="I468" s="27">
        <f t="shared" si="49"/>
        <v>69.739440767818166</v>
      </c>
      <c r="J468" s="61">
        <f>G467+G470+G472</f>
        <v>32406100</v>
      </c>
    </row>
    <row r="469" spans="1:10" s="37" customFormat="1" ht="20.100000000000001" customHeight="1">
      <c r="A469" s="23">
        <v>5</v>
      </c>
      <c r="B469" s="86">
        <v>2</v>
      </c>
      <c r="C469" s="86">
        <v>1</v>
      </c>
      <c r="D469" s="86">
        <v>99</v>
      </c>
      <c r="E469" s="88" t="s">
        <v>63</v>
      </c>
      <c r="F469" s="47">
        <v>24356350</v>
      </c>
      <c r="G469" s="47">
        <v>23805100</v>
      </c>
      <c r="H469" s="26">
        <f t="shared" si="42"/>
        <v>551250</v>
      </c>
      <c r="I469" s="27">
        <f t="shared" si="49"/>
        <v>97.736729846631377</v>
      </c>
    </row>
    <row r="470" spans="1:10" s="37" customFormat="1" ht="20.100000000000001" customHeight="1">
      <c r="A470" s="38">
        <v>5</v>
      </c>
      <c r="B470" s="38">
        <v>2</v>
      </c>
      <c r="C470" s="38">
        <v>2</v>
      </c>
      <c r="D470" s="80"/>
      <c r="E470" s="81" t="s">
        <v>64</v>
      </c>
      <c r="F470" s="120">
        <f>SUM(F471:F471)</f>
        <v>250000</v>
      </c>
      <c r="G470" s="120">
        <f>SUM(G471:G471)</f>
        <v>250000</v>
      </c>
      <c r="H470" s="120">
        <f t="shared" si="42"/>
        <v>0</v>
      </c>
      <c r="I470" s="119">
        <v>0</v>
      </c>
    </row>
    <row r="471" spans="1:10" s="37" customFormat="1" ht="20.100000000000001" customHeight="1">
      <c r="A471" s="38">
        <v>5</v>
      </c>
      <c r="B471" s="91">
        <v>2</v>
      </c>
      <c r="C471" s="91">
        <v>2</v>
      </c>
      <c r="D471" s="92" t="s">
        <v>30</v>
      </c>
      <c r="E471" s="93" t="s">
        <v>65</v>
      </c>
      <c r="F471" s="47">
        <v>250000</v>
      </c>
      <c r="G471" s="47">
        <f>F471</f>
        <v>250000</v>
      </c>
      <c r="H471" s="47">
        <f t="shared" ref="H471:H534" si="50">F471-G471</f>
        <v>0</v>
      </c>
      <c r="I471" s="27">
        <v>0</v>
      </c>
    </row>
    <row r="472" spans="1:10" s="37" customFormat="1" ht="20.100000000000001" customHeight="1">
      <c r="A472" s="38">
        <v>5</v>
      </c>
      <c r="B472" s="38">
        <v>2</v>
      </c>
      <c r="C472" s="38">
        <v>4</v>
      </c>
      <c r="D472" s="139"/>
      <c r="E472" s="81" t="s">
        <v>160</v>
      </c>
      <c r="F472" s="120">
        <f>SUM(F473:F474)</f>
        <v>1809900</v>
      </c>
      <c r="G472" s="120">
        <f>SUM(G473:G474)</f>
        <v>300000</v>
      </c>
      <c r="H472" s="120">
        <f t="shared" si="50"/>
        <v>1509900</v>
      </c>
      <c r="I472" s="119">
        <f>G472/F472*100</f>
        <v>16.575501408917621</v>
      </c>
    </row>
    <row r="473" spans="1:10" s="37" customFormat="1" ht="36.75" customHeight="1">
      <c r="A473" s="38">
        <v>5</v>
      </c>
      <c r="B473" s="91">
        <v>2</v>
      </c>
      <c r="C473" s="91">
        <v>4</v>
      </c>
      <c r="D473" s="92" t="s">
        <v>36</v>
      </c>
      <c r="E473" s="177" t="s">
        <v>161</v>
      </c>
      <c r="F473" s="47">
        <v>309900</v>
      </c>
      <c r="G473" s="47">
        <v>300000</v>
      </c>
      <c r="H473" s="47">
        <f t="shared" si="50"/>
        <v>9900</v>
      </c>
      <c r="I473" s="27">
        <v>0</v>
      </c>
    </row>
    <row r="474" spans="1:10" s="37" customFormat="1" ht="20.100000000000001" customHeight="1">
      <c r="A474" s="38">
        <v>5</v>
      </c>
      <c r="B474" s="91">
        <v>2</v>
      </c>
      <c r="C474" s="91">
        <v>4</v>
      </c>
      <c r="D474" s="92" t="s">
        <v>38</v>
      </c>
      <c r="E474" s="93" t="s">
        <v>162</v>
      </c>
      <c r="F474" s="47">
        <v>1500000</v>
      </c>
      <c r="G474" s="47">
        <v>0</v>
      </c>
      <c r="H474" s="47">
        <f t="shared" si="50"/>
        <v>1500000</v>
      </c>
      <c r="I474" s="27">
        <f t="shared" ref="I474:I507" si="51">G474/F474*100</f>
        <v>0</v>
      </c>
    </row>
    <row r="475" spans="1:10" s="37" customFormat="1" ht="36.75" customHeight="1">
      <c r="A475" s="23">
        <v>5</v>
      </c>
      <c r="B475" s="140">
        <v>2</v>
      </c>
      <c r="C475" s="140">
        <v>7</v>
      </c>
      <c r="D475" s="140"/>
      <c r="E475" s="161" t="s">
        <v>140</v>
      </c>
      <c r="F475" s="203">
        <f>F476</f>
        <v>91020000</v>
      </c>
      <c r="G475" s="42">
        <f>G476</f>
        <v>91020000</v>
      </c>
      <c r="H475" s="120">
        <f t="shared" si="50"/>
        <v>0</v>
      </c>
      <c r="I475" s="110">
        <f t="shared" si="51"/>
        <v>100</v>
      </c>
    </row>
    <row r="476" spans="1:10" s="37" customFormat="1" ht="33" customHeight="1">
      <c r="A476" s="23">
        <v>5</v>
      </c>
      <c r="B476" s="86">
        <v>2</v>
      </c>
      <c r="C476" s="86">
        <v>7</v>
      </c>
      <c r="D476" s="87" t="s">
        <v>30</v>
      </c>
      <c r="E476" s="152" t="s">
        <v>140</v>
      </c>
      <c r="F476" s="162">
        <v>91020000</v>
      </c>
      <c r="G476" s="162">
        <f>F476</f>
        <v>91020000</v>
      </c>
      <c r="H476" s="47">
        <f t="shared" si="50"/>
        <v>0</v>
      </c>
      <c r="I476" s="112">
        <f t="shared" si="51"/>
        <v>100</v>
      </c>
    </row>
    <row r="477" spans="1:10" s="37" customFormat="1" ht="42.75" customHeight="1">
      <c r="A477" s="122">
        <v>5</v>
      </c>
      <c r="B477" s="122">
        <v>3</v>
      </c>
      <c r="C477" s="122">
        <v>2</v>
      </c>
      <c r="D477" s="127" t="s">
        <v>55</v>
      </c>
      <c r="E477" s="198" t="s">
        <v>192</v>
      </c>
      <c r="F477" s="124">
        <f t="shared" ref="F477:G479" si="52">F478</f>
        <v>0</v>
      </c>
      <c r="G477" s="124">
        <f t="shared" si="52"/>
        <v>0</v>
      </c>
      <c r="H477" s="124">
        <f t="shared" si="50"/>
        <v>0</v>
      </c>
      <c r="I477" s="165">
        <v>0</v>
      </c>
    </row>
    <row r="478" spans="1:10" s="37" customFormat="1" ht="34.5" customHeight="1">
      <c r="A478" s="38">
        <v>5</v>
      </c>
      <c r="B478" s="38">
        <v>2</v>
      </c>
      <c r="C478" s="38"/>
      <c r="D478" s="80"/>
      <c r="E478" s="81" t="s">
        <v>50</v>
      </c>
      <c r="F478" s="82">
        <f t="shared" si="52"/>
        <v>0</v>
      </c>
      <c r="G478" s="82">
        <f t="shared" si="52"/>
        <v>0</v>
      </c>
      <c r="H478" s="25">
        <f t="shared" si="50"/>
        <v>0</v>
      </c>
      <c r="I478" s="112">
        <v>0</v>
      </c>
    </row>
    <row r="479" spans="1:10" s="37" customFormat="1" ht="34.5" customHeight="1">
      <c r="A479" s="23">
        <v>5</v>
      </c>
      <c r="B479" s="140">
        <v>2</v>
      </c>
      <c r="C479" s="140">
        <v>7</v>
      </c>
      <c r="D479" s="140"/>
      <c r="E479" s="161" t="s">
        <v>140</v>
      </c>
      <c r="F479" s="203">
        <f t="shared" si="52"/>
        <v>0</v>
      </c>
      <c r="G479" s="42">
        <f t="shared" si="52"/>
        <v>0</v>
      </c>
      <c r="H479" s="120">
        <f t="shared" si="50"/>
        <v>0</v>
      </c>
      <c r="I479" s="110">
        <v>0</v>
      </c>
    </row>
    <row r="480" spans="1:10" s="37" customFormat="1" ht="34.5" customHeight="1">
      <c r="A480" s="23">
        <v>5</v>
      </c>
      <c r="B480" s="86">
        <v>2</v>
      </c>
      <c r="C480" s="86">
        <v>7</v>
      </c>
      <c r="D480" s="87" t="s">
        <v>30</v>
      </c>
      <c r="E480" s="152" t="s">
        <v>140</v>
      </c>
      <c r="F480" s="162">
        <v>0</v>
      </c>
      <c r="G480" s="162">
        <v>0</v>
      </c>
      <c r="H480" s="47">
        <f t="shared" si="50"/>
        <v>0</v>
      </c>
      <c r="I480" s="112">
        <v>0</v>
      </c>
    </row>
    <row r="481" spans="1:9" s="37" customFormat="1" ht="34.5" customHeight="1">
      <c r="A481" s="56">
        <v>5</v>
      </c>
      <c r="B481" s="30">
        <v>3</v>
      </c>
      <c r="C481" s="30">
        <v>3</v>
      </c>
      <c r="D481" s="104"/>
      <c r="E481" s="173" t="s">
        <v>193</v>
      </c>
      <c r="F481" s="33">
        <f>F482+F490</f>
        <v>9195000</v>
      </c>
      <c r="G481" s="33">
        <f>G482+G490</f>
        <v>6315000</v>
      </c>
      <c r="H481" s="33">
        <f t="shared" si="50"/>
        <v>2880000</v>
      </c>
      <c r="I481" s="34">
        <f t="shared" si="51"/>
        <v>68.678629690048936</v>
      </c>
    </row>
    <row r="482" spans="1:9" s="37" customFormat="1" ht="43.5" customHeight="1">
      <c r="A482" s="122">
        <v>5</v>
      </c>
      <c r="B482" s="122">
        <v>3</v>
      </c>
      <c r="C482" s="122">
        <v>3</v>
      </c>
      <c r="D482" s="127" t="s">
        <v>30</v>
      </c>
      <c r="E482" s="186" t="s">
        <v>194</v>
      </c>
      <c r="F482" s="124">
        <f>F483</f>
        <v>2920000</v>
      </c>
      <c r="G482" s="124">
        <f>G483</f>
        <v>2290000</v>
      </c>
      <c r="H482" s="124">
        <f t="shared" si="50"/>
        <v>630000</v>
      </c>
      <c r="I482" s="129">
        <v>0</v>
      </c>
    </row>
    <row r="483" spans="1:9" s="37" customFormat="1" ht="20.100000000000001" customHeight="1">
      <c r="A483" s="38">
        <v>5</v>
      </c>
      <c r="B483" s="38">
        <v>2</v>
      </c>
      <c r="C483" s="38"/>
      <c r="D483" s="80"/>
      <c r="E483" s="81" t="s">
        <v>50</v>
      </c>
      <c r="F483" s="82">
        <f>F484+F486+F488</f>
        <v>2920000</v>
      </c>
      <c r="G483" s="82">
        <f>G484+G486+G488</f>
        <v>2290000</v>
      </c>
      <c r="H483" s="25">
        <f t="shared" si="50"/>
        <v>630000</v>
      </c>
      <c r="I483" s="112">
        <v>0</v>
      </c>
    </row>
    <row r="484" spans="1:9" s="37" customFormat="1" ht="20.100000000000001" customHeight="1">
      <c r="A484" s="38">
        <v>5</v>
      </c>
      <c r="B484" s="84">
        <v>2</v>
      </c>
      <c r="C484" s="84">
        <v>1</v>
      </c>
      <c r="D484" s="84"/>
      <c r="E484" s="39" t="s">
        <v>51</v>
      </c>
      <c r="F484" s="40">
        <f>SUM(F485:F485)</f>
        <v>1520000</v>
      </c>
      <c r="G484" s="40">
        <f>SUM(G485:G485)</f>
        <v>890000</v>
      </c>
      <c r="H484" s="25">
        <f t="shared" si="50"/>
        <v>630000</v>
      </c>
      <c r="I484" s="112">
        <v>0</v>
      </c>
    </row>
    <row r="485" spans="1:9" s="37" customFormat="1" ht="20.100000000000001" customHeight="1">
      <c r="A485" s="23">
        <v>5</v>
      </c>
      <c r="B485" s="86">
        <v>2</v>
      </c>
      <c r="C485" s="86">
        <v>1</v>
      </c>
      <c r="D485" s="87" t="s">
        <v>59</v>
      </c>
      <c r="E485" s="89" t="s">
        <v>60</v>
      </c>
      <c r="F485" s="47">
        <v>1520000</v>
      </c>
      <c r="G485" s="47">
        <v>890000</v>
      </c>
      <c r="H485" s="26">
        <f t="shared" si="50"/>
        <v>630000</v>
      </c>
      <c r="I485" s="27">
        <v>0</v>
      </c>
    </row>
    <row r="486" spans="1:9" s="37" customFormat="1" ht="20.100000000000001" customHeight="1">
      <c r="A486" s="38">
        <v>5</v>
      </c>
      <c r="B486" s="38">
        <v>2</v>
      </c>
      <c r="C486" s="38">
        <v>4</v>
      </c>
      <c r="D486" s="139"/>
      <c r="E486" s="81" t="s">
        <v>160</v>
      </c>
      <c r="F486" s="120">
        <f>SUM(F487:F487)</f>
        <v>1000000</v>
      </c>
      <c r="G486" s="120">
        <f>SUM(G487:G487)</f>
        <v>1000000</v>
      </c>
      <c r="H486" s="120">
        <f t="shared" si="50"/>
        <v>0</v>
      </c>
      <c r="I486" s="119">
        <v>0</v>
      </c>
    </row>
    <row r="487" spans="1:9" s="37" customFormat="1" ht="24" customHeight="1">
      <c r="A487" s="38">
        <v>5</v>
      </c>
      <c r="B487" s="91">
        <v>2</v>
      </c>
      <c r="C487" s="91">
        <v>4</v>
      </c>
      <c r="D487" s="92" t="s">
        <v>38</v>
      </c>
      <c r="E487" s="93" t="s">
        <v>162</v>
      </c>
      <c r="F487" s="47">
        <v>1000000</v>
      </c>
      <c r="G487" s="47">
        <f>F487</f>
        <v>1000000</v>
      </c>
      <c r="H487" s="47">
        <f t="shared" si="50"/>
        <v>0</v>
      </c>
      <c r="I487" s="27">
        <v>0</v>
      </c>
    </row>
    <row r="488" spans="1:9" s="37" customFormat="1" ht="33" customHeight="1">
      <c r="A488" s="140">
        <v>5</v>
      </c>
      <c r="B488" s="140">
        <v>2</v>
      </c>
      <c r="C488" s="140">
        <v>7</v>
      </c>
      <c r="D488" s="140"/>
      <c r="E488" s="161" t="s">
        <v>140</v>
      </c>
      <c r="F488" s="203">
        <f>SUM(F489)</f>
        <v>400000</v>
      </c>
      <c r="G488" s="203">
        <f>SUM(G489)</f>
        <v>400000</v>
      </c>
      <c r="H488" s="111">
        <f t="shared" si="50"/>
        <v>0</v>
      </c>
      <c r="I488" s="112">
        <v>0</v>
      </c>
    </row>
    <row r="489" spans="1:9" s="37" customFormat="1" ht="34.5" customHeight="1">
      <c r="A489" s="140">
        <v>5</v>
      </c>
      <c r="B489" s="86">
        <v>2</v>
      </c>
      <c r="C489" s="86">
        <v>7</v>
      </c>
      <c r="D489" s="87" t="s">
        <v>30</v>
      </c>
      <c r="E489" s="152" t="s">
        <v>140</v>
      </c>
      <c r="F489" s="162">
        <v>400000</v>
      </c>
      <c r="G489" s="162">
        <f>F489</f>
        <v>400000</v>
      </c>
      <c r="H489" s="111">
        <f t="shared" si="50"/>
        <v>0</v>
      </c>
      <c r="I489" s="112">
        <v>0</v>
      </c>
    </row>
    <row r="490" spans="1:9" s="37" customFormat="1" ht="33.75" customHeight="1">
      <c r="A490" s="122">
        <v>5</v>
      </c>
      <c r="B490" s="122">
        <v>3</v>
      </c>
      <c r="C490" s="122">
        <v>3</v>
      </c>
      <c r="D490" s="127" t="s">
        <v>59</v>
      </c>
      <c r="E490" s="186" t="s">
        <v>195</v>
      </c>
      <c r="F490" s="124">
        <f>F491</f>
        <v>6275000</v>
      </c>
      <c r="G490" s="124">
        <f>G491</f>
        <v>4025000</v>
      </c>
      <c r="H490" s="124">
        <f t="shared" si="50"/>
        <v>2250000</v>
      </c>
      <c r="I490" s="129">
        <f t="shared" si="51"/>
        <v>64.143426294820713</v>
      </c>
    </row>
    <row r="491" spans="1:9" s="37" customFormat="1" ht="20.100000000000001" customHeight="1">
      <c r="A491" s="38">
        <v>5</v>
      </c>
      <c r="B491" s="38">
        <v>2</v>
      </c>
      <c r="C491" s="38"/>
      <c r="D491" s="80"/>
      <c r="E491" s="81" t="s">
        <v>50</v>
      </c>
      <c r="F491" s="82">
        <f>F492+F497</f>
        <v>6275000</v>
      </c>
      <c r="G491" s="82">
        <f>G492+G497</f>
        <v>4025000</v>
      </c>
      <c r="H491" s="25">
        <f t="shared" si="50"/>
        <v>2250000</v>
      </c>
      <c r="I491" s="112">
        <f t="shared" si="51"/>
        <v>64.143426294820713</v>
      </c>
    </row>
    <row r="492" spans="1:9" s="37" customFormat="1" ht="20.100000000000001" customHeight="1">
      <c r="A492" s="38">
        <v>5</v>
      </c>
      <c r="B492" s="84">
        <v>2</v>
      </c>
      <c r="C492" s="84">
        <v>1</v>
      </c>
      <c r="D492" s="84"/>
      <c r="E492" s="39" t="s">
        <v>51</v>
      </c>
      <c r="F492" s="40">
        <f>SUM(F493:F496)</f>
        <v>1725000</v>
      </c>
      <c r="G492" s="40">
        <f>SUM(G493:G496)</f>
        <v>775000</v>
      </c>
      <c r="H492" s="25">
        <f t="shared" si="50"/>
        <v>950000</v>
      </c>
      <c r="I492" s="112">
        <v>0</v>
      </c>
    </row>
    <row r="493" spans="1:9" s="37" customFormat="1" ht="20.100000000000001" customHeight="1">
      <c r="A493" s="23">
        <v>5</v>
      </c>
      <c r="B493" s="86">
        <v>2</v>
      </c>
      <c r="C493" s="86">
        <v>1</v>
      </c>
      <c r="D493" s="87" t="s">
        <v>30</v>
      </c>
      <c r="E493" s="88" t="s">
        <v>52</v>
      </c>
      <c r="F493" s="47">
        <v>200000</v>
      </c>
      <c r="G493" s="47">
        <f>'[1]Table 1'!E483</f>
        <v>0</v>
      </c>
      <c r="H493" s="26">
        <f t="shared" si="50"/>
        <v>200000</v>
      </c>
      <c r="I493" s="27">
        <f t="shared" ref="I493" si="53">G493/F493*100</f>
        <v>0</v>
      </c>
    </row>
    <row r="494" spans="1:9" s="37" customFormat="1" ht="20.100000000000001" customHeight="1">
      <c r="A494" s="23">
        <v>5</v>
      </c>
      <c r="B494" s="86">
        <v>2</v>
      </c>
      <c r="C494" s="86">
        <v>1</v>
      </c>
      <c r="D494" s="87" t="s">
        <v>36</v>
      </c>
      <c r="E494" s="89" t="s">
        <v>53</v>
      </c>
      <c r="F494" s="47">
        <v>0</v>
      </c>
      <c r="G494" s="47">
        <v>0</v>
      </c>
      <c r="H494" s="26">
        <f t="shared" si="50"/>
        <v>0</v>
      </c>
      <c r="I494" s="27">
        <v>0</v>
      </c>
    </row>
    <row r="495" spans="1:9" s="37" customFormat="1" ht="25.5" customHeight="1">
      <c r="A495" s="23">
        <v>5</v>
      </c>
      <c r="B495" s="86">
        <v>2</v>
      </c>
      <c r="C495" s="86">
        <v>1</v>
      </c>
      <c r="D495" s="87" t="s">
        <v>59</v>
      </c>
      <c r="E495" s="89" t="s">
        <v>60</v>
      </c>
      <c r="F495" s="47">
        <v>1001000</v>
      </c>
      <c r="G495" s="47">
        <v>251000</v>
      </c>
      <c r="H495" s="26">
        <f t="shared" si="50"/>
        <v>750000</v>
      </c>
      <c r="I495" s="27">
        <v>0</v>
      </c>
    </row>
    <row r="496" spans="1:9" s="37" customFormat="1" ht="27.75" customHeight="1">
      <c r="A496" s="23">
        <v>5</v>
      </c>
      <c r="B496" s="86">
        <v>2</v>
      </c>
      <c r="C496" s="86">
        <v>1</v>
      </c>
      <c r="D496" s="86">
        <v>99</v>
      </c>
      <c r="E496" s="88" t="s">
        <v>63</v>
      </c>
      <c r="F496" s="47">
        <v>524000</v>
      </c>
      <c r="G496" s="47">
        <f>F496</f>
        <v>524000</v>
      </c>
      <c r="H496" s="26">
        <f t="shared" si="50"/>
        <v>0</v>
      </c>
      <c r="I496" s="27">
        <f t="shared" ref="I496" si="54">G496/F496*100</f>
        <v>100</v>
      </c>
    </row>
    <row r="497" spans="1:9" s="37" customFormat="1" ht="25.5" customHeight="1">
      <c r="A497" s="38">
        <v>5</v>
      </c>
      <c r="B497" s="38">
        <v>2</v>
      </c>
      <c r="C497" s="38">
        <v>2</v>
      </c>
      <c r="D497" s="80"/>
      <c r="E497" s="81" t="s">
        <v>64</v>
      </c>
      <c r="F497" s="25">
        <f>SUM(F498:F500)</f>
        <v>4550000</v>
      </c>
      <c r="G497" s="25">
        <f>SUM(G498:G500)</f>
        <v>3250000</v>
      </c>
      <c r="H497" s="62">
        <f t="shared" si="50"/>
        <v>1300000</v>
      </c>
      <c r="I497" s="110">
        <f t="shared" si="51"/>
        <v>71.428571428571431</v>
      </c>
    </row>
    <row r="498" spans="1:9" s="37" customFormat="1" ht="29.25" customHeight="1">
      <c r="A498" s="140">
        <v>5</v>
      </c>
      <c r="B498" s="86">
        <v>2</v>
      </c>
      <c r="C498" s="86">
        <v>2</v>
      </c>
      <c r="D498" s="87" t="s">
        <v>55</v>
      </c>
      <c r="E498" s="96" t="s">
        <v>109</v>
      </c>
      <c r="F498" s="111">
        <v>500000</v>
      </c>
      <c r="G498" s="111">
        <v>0</v>
      </c>
      <c r="H498" s="111">
        <f t="shared" si="50"/>
        <v>500000</v>
      </c>
      <c r="I498" s="112">
        <v>0</v>
      </c>
    </row>
    <row r="499" spans="1:9" s="37" customFormat="1" ht="21.75" customHeight="1">
      <c r="A499" s="140">
        <v>5</v>
      </c>
      <c r="B499" s="86">
        <v>2</v>
      </c>
      <c r="C499" s="86">
        <v>2</v>
      </c>
      <c r="D499" s="87" t="s">
        <v>57</v>
      </c>
      <c r="E499" s="96" t="s">
        <v>66</v>
      </c>
      <c r="F499" s="111">
        <v>3250000</v>
      </c>
      <c r="G499" s="111">
        <f>F499</f>
        <v>3250000</v>
      </c>
      <c r="H499" s="111">
        <f t="shared" si="50"/>
        <v>0</v>
      </c>
      <c r="I499" s="112">
        <f t="shared" ref="I499:I500" si="55">G499/F499*100</f>
        <v>100</v>
      </c>
    </row>
    <row r="500" spans="1:9" s="37" customFormat="1" ht="29.25" customHeight="1">
      <c r="A500" s="140">
        <v>5</v>
      </c>
      <c r="B500" s="86">
        <v>2</v>
      </c>
      <c r="C500" s="86">
        <v>2</v>
      </c>
      <c r="D500" s="87">
        <v>99</v>
      </c>
      <c r="E500" s="96" t="s">
        <v>196</v>
      </c>
      <c r="F500" s="111">
        <v>800000</v>
      </c>
      <c r="G500" s="111">
        <v>0</v>
      </c>
      <c r="H500" s="111">
        <f t="shared" si="50"/>
        <v>800000</v>
      </c>
      <c r="I500" s="112">
        <f t="shared" si="55"/>
        <v>0</v>
      </c>
    </row>
    <row r="501" spans="1:9" s="37" customFormat="1" ht="21.75" customHeight="1">
      <c r="A501" s="56">
        <v>5</v>
      </c>
      <c r="B501" s="103">
        <v>3</v>
      </c>
      <c r="C501" s="103">
        <v>4</v>
      </c>
      <c r="D501" s="104"/>
      <c r="E501" s="204" t="s">
        <v>197</v>
      </c>
      <c r="F501" s="33">
        <f>F502+F520+F527</f>
        <v>70125000</v>
      </c>
      <c r="G501" s="33">
        <f>G502+G520+G527</f>
        <v>44500000</v>
      </c>
      <c r="H501" s="33">
        <f t="shared" si="50"/>
        <v>25625000</v>
      </c>
      <c r="I501" s="34">
        <f t="shared" si="51"/>
        <v>63.458110516934042</v>
      </c>
    </row>
    <row r="502" spans="1:9" s="37" customFormat="1" ht="20.100000000000001" customHeight="1">
      <c r="A502" s="122">
        <v>5</v>
      </c>
      <c r="B502" s="122">
        <v>3</v>
      </c>
      <c r="C502" s="122">
        <v>4</v>
      </c>
      <c r="D502" s="127" t="s">
        <v>30</v>
      </c>
      <c r="E502" s="205" t="s">
        <v>198</v>
      </c>
      <c r="F502" s="124">
        <f>F503+F507+F511+F513+F516</f>
        <v>45820000</v>
      </c>
      <c r="G502" s="124">
        <f>G503+G507+G511+G513+G516</f>
        <v>28495000</v>
      </c>
      <c r="H502" s="124">
        <f>H503+H507+H511+H513+H516</f>
        <v>17325000</v>
      </c>
      <c r="I502" s="129">
        <f t="shared" si="51"/>
        <v>62.189000436490616</v>
      </c>
    </row>
    <row r="503" spans="1:9" s="37" customFormat="1" ht="20.100000000000001" customHeight="1">
      <c r="A503" s="84">
        <v>5</v>
      </c>
      <c r="B503" s="84">
        <v>2</v>
      </c>
      <c r="C503" s="84"/>
      <c r="D503" s="139"/>
      <c r="E503" s="81" t="s">
        <v>50</v>
      </c>
      <c r="F503" s="82">
        <f>F504</f>
        <v>7620000</v>
      </c>
      <c r="G503" s="82">
        <f>G504</f>
        <v>7620000</v>
      </c>
      <c r="H503" s="62">
        <f t="shared" si="50"/>
        <v>0</v>
      </c>
      <c r="I503" s="110">
        <f t="shared" si="51"/>
        <v>100</v>
      </c>
    </row>
    <row r="504" spans="1:9" s="37" customFormat="1" ht="20.100000000000001" customHeight="1">
      <c r="A504" s="140">
        <v>5</v>
      </c>
      <c r="B504" s="86">
        <v>2</v>
      </c>
      <c r="C504" s="86">
        <v>1</v>
      </c>
      <c r="D504" s="86"/>
      <c r="E504" s="96" t="s">
        <v>51</v>
      </c>
      <c r="F504" s="111">
        <f>F505+F506</f>
        <v>7620000</v>
      </c>
      <c r="G504" s="111">
        <f>G505+G506</f>
        <v>7620000</v>
      </c>
      <c r="H504" s="111">
        <f t="shared" si="50"/>
        <v>0</v>
      </c>
      <c r="I504" s="112">
        <f t="shared" si="51"/>
        <v>100</v>
      </c>
    </row>
    <row r="505" spans="1:9" s="37" customFormat="1" ht="20.100000000000001" customHeight="1">
      <c r="A505" s="140">
        <v>5</v>
      </c>
      <c r="B505" s="86">
        <v>2</v>
      </c>
      <c r="C505" s="86">
        <v>1</v>
      </c>
      <c r="D505" s="87" t="s">
        <v>57</v>
      </c>
      <c r="E505" s="96" t="s">
        <v>58</v>
      </c>
      <c r="F505" s="111">
        <v>500000</v>
      </c>
      <c r="G505" s="111">
        <f>F505</f>
        <v>500000</v>
      </c>
      <c r="H505" s="111">
        <f t="shared" si="50"/>
        <v>0</v>
      </c>
      <c r="I505" s="112">
        <f t="shared" si="51"/>
        <v>100</v>
      </c>
    </row>
    <row r="506" spans="1:9" s="37" customFormat="1" ht="20.100000000000001" customHeight="1">
      <c r="A506" s="140">
        <v>5</v>
      </c>
      <c r="B506" s="86">
        <v>2</v>
      </c>
      <c r="C506" s="86">
        <v>1</v>
      </c>
      <c r="D506" s="87" t="s">
        <v>59</v>
      </c>
      <c r="E506" s="97" t="s">
        <v>60</v>
      </c>
      <c r="F506" s="111">
        <v>7120000</v>
      </c>
      <c r="G506" s="111">
        <f>F506</f>
        <v>7120000</v>
      </c>
      <c r="H506" s="111">
        <f t="shared" si="50"/>
        <v>0</v>
      </c>
      <c r="I506" s="112">
        <f t="shared" si="51"/>
        <v>100</v>
      </c>
    </row>
    <row r="507" spans="1:9" s="37" customFormat="1" ht="20.100000000000001" customHeight="1">
      <c r="A507" s="84">
        <v>5</v>
      </c>
      <c r="B507" s="84">
        <v>2</v>
      </c>
      <c r="C507" s="84">
        <v>2</v>
      </c>
      <c r="D507" s="139"/>
      <c r="E507" s="81" t="s">
        <v>64</v>
      </c>
      <c r="F507" s="62">
        <f>SUM(F508:F510)</f>
        <v>35700000</v>
      </c>
      <c r="G507" s="62">
        <f>SUM(G508:G510)</f>
        <v>18375000</v>
      </c>
      <c r="H507" s="62">
        <f t="shared" si="50"/>
        <v>17325000</v>
      </c>
      <c r="I507" s="110">
        <f t="shared" si="51"/>
        <v>51.470588235294116</v>
      </c>
    </row>
    <row r="508" spans="1:9" s="37" customFormat="1" ht="36" customHeight="1">
      <c r="A508" s="140">
        <v>5</v>
      </c>
      <c r="B508" s="86">
        <v>2</v>
      </c>
      <c r="C508" s="86">
        <v>2</v>
      </c>
      <c r="D508" s="87" t="s">
        <v>55</v>
      </c>
      <c r="E508" s="96" t="s">
        <v>109</v>
      </c>
      <c r="F508" s="111">
        <v>720000</v>
      </c>
      <c r="G508" s="111">
        <f>F508</f>
        <v>720000</v>
      </c>
      <c r="H508" s="111">
        <f t="shared" si="50"/>
        <v>0</v>
      </c>
      <c r="I508" s="112">
        <v>0</v>
      </c>
    </row>
    <row r="509" spans="1:9" s="37" customFormat="1" ht="20.100000000000001" customHeight="1">
      <c r="A509" s="140">
        <v>5</v>
      </c>
      <c r="B509" s="86">
        <v>2</v>
      </c>
      <c r="C509" s="86">
        <v>2</v>
      </c>
      <c r="D509" s="87" t="s">
        <v>57</v>
      </c>
      <c r="E509" s="96" t="s">
        <v>66</v>
      </c>
      <c r="F509" s="111">
        <v>23100000</v>
      </c>
      <c r="G509" s="111">
        <v>5775000</v>
      </c>
      <c r="H509" s="111">
        <f t="shared" si="50"/>
        <v>17325000</v>
      </c>
      <c r="I509" s="112">
        <f t="shared" ref="I509:I512" si="56">G509/F509*100</f>
        <v>25</v>
      </c>
    </row>
    <row r="510" spans="1:9" s="37" customFormat="1" ht="20.100000000000001" customHeight="1">
      <c r="A510" s="140">
        <v>5</v>
      </c>
      <c r="B510" s="86">
        <v>2</v>
      </c>
      <c r="C510" s="86">
        <v>2</v>
      </c>
      <c r="D510" s="87">
        <v>99</v>
      </c>
      <c r="E510" s="96" t="s">
        <v>199</v>
      </c>
      <c r="F510" s="111">
        <v>11880000</v>
      </c>
      <c r="G510" s="111">
        <f>F510</f>
        <v>11880000</v>
      </c>
      <c r="H510" s="111">
        <f t="shared" si="50"/>
        <v>0</v>
      </c>
      <c r="I510" s="112">
        <f t="shared" si="56"/>
        <v>100</v>
      </c>
    </row>
    <row r="511" spans="1:9" s="37" customFormat="1" ht="20.100000000000001" customHeight="1">
      <c r="A511" s="84">
        <v>5</v>
      </c>
      <c r="B511" s="84">
        <v>2</v>
      </c>
      <c r="C511" s="84">
        <v>3</v>
      </c>
      <c r="D511" s="139"/>
      <c r="E511" s="81" t="s">
        <v>67</v>
      </c>
      <c r="F511" s="82">
        <f>SUM(F512:F512)</f>
        <v>2500000</v>
      </c>
      <c r="G511" s="82">
        <f>SUM(G512:G512)</f>
        <v>2500000</v>
      </c>
      <c r="H511" s="111">
        <f t="shared" si="50"/>
        <v>0</v>
      </c>
      <c r="I511" s="112">
        <f t="shared" si="56"/>
        <v>100</v>
      </c>
    </row>
    <row r="512" spans="1:9" s="37" customFormat="1" ht="36" customHeight="1">
      <c r="A512" s="84">
        <v>5</v>
      </c>
      <c r="B512" s="170">
        <v>2</v>
      </c>
      <c r="C512" s="170">
        <v>3</v>
      </c>
      <c r="D512" s="87" t="s">
        <v>36</v>
      </c>
      <c r="E512" s="97" t="s">
        <v>69</v>
      </c>
      <c r="F512" s="111">
        <v>2500000</v>
      </c>
      <c r="G512" s="111">
        <f>F512</f>
        <v>2500000</v>
      </c>
      <c r="H512" s="111">
        <f t="shared" si="50"/>
        <v>0</v>
      </c>
      <c r="I512" s="112">
        <f t="shared" si="56"/>
        <v>100</v>
      </c>
    </row>
    <row r="513" spans="1:9" s="37" customFormat="1" ht="24.95" customHeight="1">
      <c r="A513" s="38">
        <v>5</v>
      </c>
      <c r="B513" s="38">
        <v>2</v>
      </c>
      <c r="C513" s="38">
        <v>4</v>
      </c>
      <c r="D513" s="139"/>
      <c r="E513" s="81" t="s">
        <v>160</v>
      </c>
      <c r="F513" s="120">
        <f>SUM(F514:F515)</f>
        <v>0</v>
      </c>
      <c r="G513" s="120">
        <f>SUM(G514:G515)</f>
        <v>0</v>
      </c>
      <c r="H513" s="120">
        <f t="shared" si="50"/>
        <v>0</v>
      </c>
      <c r="I513" s="119">
        <v>0</v>
      </c>
    </row>
    <row r="514" spans="1:9" s="37" customFormat="1" ht="30.75" customHeight="1">
      <c r="A514" s="38">
        <v>5</v>
      </c>
      <c r="B514" s="91">
        <v>2</v>
      </c>
      <c r="C514" s="91">
        <v>4</v>
      </c>
      <c r="D514" s="92" t="s">
        <v>36</v>
      </c>
      <c r="E514" s="177" t="s">
        <v>161</v>
      </c>
      <c r="F514" s="47">
        <v>0</v>
      </c>
      <c r="G514" s="47">
        <v>0</v>
      </c>
      <c r="H514" s="47">
        <f t="shared" si="50"/>
        <v>0</v>
      </c>
      <c r="I514" s="27">
        <v>0</v>
      </c>
    </row>
    <row r="515" spans="1:9" s="37" customFormat="1" ht="24.95" customHeight="1">
      <c r="A515" s="38">
        <v>5</v>
      </c>
      <c r="B515" s="91">
        <v>2</v>
      </c>
      <c r="C515" s="91">
        <v>4</v>
      </c>
      <c r="D515" s="92" t="s">
        <v>38</v>
      </c>
      <c r="E515" s="93" t="s">
        <v>162</v>
      </c>
      <c r="F515" s="47">
        <v>0</v>
      </c>
      <c r="G515" s="47">
        <f>F515</f>
        <v>0</v>
      </c>
      <c r="H515" s="47">
        <f t="shared" si="50"/>
        <v>0</v>
      </c>
      <c r="I515" s="27">
        <v>0</v>
      </c>
    </row>
    <row r="516" spans="1:9" s="37" customFormat="1" ht="20.100000000000001" customHeight="1">
      <c r="A516" s="84">
        <v>5</v>
      </c>
      <c r="B516" s="84">
        <v>2</v>
      </c>
      <c r="C516" s="84">
        <v>5</v>
      </c>
      <c r="D516" s="139"/>
      <c r="E516" s="81" t="s">
        <v>70</v>
      </c>
      <c r="F516" s="82">
        <f>SUM(F517:F517)</f>
        <v>0</v>
      </c>
      <c r="G516" s="82">
        <f>SUM(G517:G517)</f>
        <v>0</v>
      </c>
      <c r="H516" s="111">
        <f t="shared" si="50"/>
        <v>0</v>
      </c>
      <c r="I516" s="112">
        <v>0</v>
      </c>
    </row>
    <row r="517" spans="1:9" s="37" customFormat="1" ht="20.100000000000001" customHeight="1">
      <c r="A517" s="84">
        <v>5</v>
      </c>
      <c r="B517" s="170">
        <v>2</v>
      </c>
      <c r="C517" s="170">
        <v>5</v>
      </c>
      <c r="D517" s="87" t="s">
        <v>72</v>
      </c>
      <c r="E517" s="96" t="s">
        <v>73</v>
      </c>
      <c r="F517" s="111">
        <v>0</v>
      </c>
      <c r="G517" s="111">
        <v>0</v>
      </c>
      <c r="H517" s="111">
        <f t="shared" si="50"/>
        <v>0</v>
      </c>
      <c r="I517" s="112">
        <v>0</v>
      </c>
    </row>
    <row r="518" spans="1:9" s="37" customFormat="1" ht="20.100000000000001" customHeight="1">
      <c r="A518" s="140">
        <v>5</v>
      </c>
      <c r="B518" s="140">
        <v>2</v>
      </c>
      <c r="C518" s="140">
        <v>7</v>
      </c>
      <c r="D518" s="140"/>
      <c r="E518" s="161" t="s">
        <v>140</v>
      </c>
      <c r="F518" s="203">
        <v>0</v>
      </c>
      <c r="G518" s="42">
        <v>0</v>
      </c>
      <c r="H518" s="111">
        <f t="shared" si="50"/>
        <v>0</v>
      </c>
      <c r="I518" s="112">
        <v>0</v>
      </c>
    </row>
    <row r="519" spans="1:9" s="37" customFormat="1" ht="36.75" customHeight="1">
      <c r="A519" s="140">
        <v>5</v>
      </c>
      <c r="B519" s="86">
        <v>2</v>
      </c>
      <c r="C519" s="86">
        <v>7</v>
      </c>
      <c r="D519" s="87" t="s">
        <v>30</v>
      </c>
      <c r="E519" s="152" t="s">
        <v>140</v>
      </c>
      <c r="F519" s="162">
        <v>0</v>
      </c>
      <c r="G519" s="162">
        <v>0</v>
      </c>
      <c r="H519" s="111">
        <f t="shared" si="50"/>
        <v>0</v>
      </c>
      <c r="I519" s="112">
        <v>0</v>
      </c>
    </row>
    <row r="520" spans="1:9" s="37" customFormat="1" ht="31.5" customHeight="1">
      <c r="A520" s="122">
        <v>5</v>
      </c>
      <c r="B520" s="122">
        <v>3</v>
      </c>
      <c r="C520" s="122">
        <v>4</v>
      </c>
      <c r="D520" s="127" t="s">
        <v>36</v>
      </c>
      <c r="E520" s="205" t="s">
        <v>200</v>
      </c>
      <c r="F520" s="124">
        <f>F521+F524</f>
        <v>6400000</v>
      </c>
      <c r="G520" s="124">
        <f t="shared" ref="G520:H520" si="57">G521+G524</f>
        <v>5800000</v>
      </c>
      <c r="H520" s="124">
        <f t="shared" si="57"/>
        <v>600000</v>
      </c>
      <c r="I520" s="165">
        <f>G520/F520*100</f>
        <v>90.625</v>
      </c>
    </row>
    <row r="521" spans="1:9" s="37" customFormat="1" ht="21.75" customHeight="1">
      <c r="A521" s="23">
        <v>5</v>
      </c>
      <c r="B521" s="86">
        <v>2</v>
      </c>
      <c r="C521" s="86">
        <v>1</v>
      </c>
      <c r="D521" s="87"/>
      <c r="E521" s="96" t="s">
        <v>85</v>
      </c>
      <c r="F521" s="62">
        <f>SUM(F522:F523)</f>
        <v>650000</v>
      </c>
      <c r="G521" s="62">
        <f>SUM(G522:G523)</f>
        <v>650000</v>
      </c>
      <c r="H521" s="62">
        <f t="shared" si="50"/>
        <v>0</v>
      </c>
      <c r="I521" s="110">
        <f>G521/F521*100</f>
        <v>100</v>
      </c>
    </row>
    <row r="522" spans="1:9" s="37" customFormat="1" ht="36" customHeight="1">
      <c r="A522" s="23">
        <v>5</v>
      </c>
      <c r="B522" s="86">
        <v>2</v>
      </c>
      <c r="C522" s="86">
        <v>1</v>
      </c>
      <c r="D522" s="87" t="s">
        <v>59</v>
      </c>
      <c r="E522" s="89" t="s">
        <v>60</v>
      </c>
      <c r="F522" s="47">
        <v>650000</v>
      </c>
      <c r="G522" s="47">
        <f>F522</f>
        <v>650000</v>
      </c>
      <c r="H522" s="26">
        <f t="shared" si="50"/>
        <v>0</v>
      </c>
      <c r="I522" s="27">
        <f>G522/F522*100</f>
        <v>100</v>
      </c>
    </row>
    <row r="523" spans="1:9" s="37" customFormat="1" ht="21.75" customHeight="1">
      <c r="A523" s="23">
        <v>5</v>
      </c>
      <c r="B523" s="86">
        <v>2</v>
      </c>
      <c r="C523" s="86">
        <v>1</v>
      </c>
      <c r="D523" s="87" t="s">
        <v>114</v>
      </c>
      <c r="E523" s="89" t="s">
        <v>181</v>
      </c>
      <c r="F523" s="111">
        <v>0</v>
      </c>
      <c r="G523" s="111">
        <v>0</v>
      </c>
      <c r="H523" s="26">
        <f t="shared" si="50"/>
        <v>0</v>
      </c>
      <c r="I523" s="27">
        <v>0</v>
      </c>
    </row>
    <row r="524" spans="1:9" s="37" customFormat="1" ht="21.75" customHeight="1">
      <c r="A524" s="84">
        <v>5</v>
      </c>
      <c r="B524" s="84">
        <v>2</v>
      </c>
      <c r="C524" s="84">
        <v>2</v>
      </c>
      <c r="D524" s="139"/>
      <c r="E524" s="81" t="s">
        <v>64</v>
      </c>
      <c r="F524" s="62">
        <f>SUM(F525:F526)</f>
        <v>5750000</v>
      </c>
      <c r="G524" s="62">
        <f>SUM(G525:G526)</f>
        <v>5150000</v>
      </c>
      <c r="H524" s="62">
        <f t="shared" si="50"/>
        <v>600000</v>
      </c>
      <c r="I524" s="110">
        <f>G524/F524*100</f>
        <v>89.565217391304358</v>
      </c>
    </row>
    <row r="525" spans="1:9" s="37" customFormat="1" ht="33.75" customHeight="1">
      <c r="A525" s="140">
        <v>5</v>
      </c>
      <c r="B525" s="86">
        <v>2</v>
      </c>
      <c r="C525" s="86">
        <v>2</v>
      </c>
      <c r="D525" s="87" t="s">
        <v>30</v>
      </c>
      <c r="E525" s="96" t="s">
        <v>65</v>
      </c>
      <c r="F525" s="111">
        <v>2950000</v>
      </c>
      <c r="G525" s="111">
        <v>2950000</v>
      </c>
      <c r="H525" s="111">
        <f t="shared" si="50"/>
        <v>0</v>
      </c>
      <c r="I525" s="112">
        <v>0</v>
      </c>
    </row>
    <row r="526" spans="1:9" s="37" customFormat="1" ht="21.75" customHeight="1">
      <c r="A526" s="140">
        <v>5</v>
      </c>
      <c r="B526" s="86">
        <v>2</v>
      </c>
      <c r="C526" s="86">
        <v>2</v>
      </c>
      <c r="D526" s="87" t="s">
        <v>57</v>
      </c>
      <c r="E526" s="96" t="s">
        <v>66</v>
      </c>
      <c r="F526" s="111">
        <v>2800000</v>
      </c>
      <c r="G526" s="111">
        <v>2200000</v>
      </c>
      <c r="H526" s="111">
        <f t="shared" si="50"/>
        <v>600000</v>
      </c>
      <c r="I526" s="112">
        <f t="shared" ref="I526:I566" si="58">G526/F526*100</f>
        <v>78.571428571428569</v>
      </c>
    </row>
    <row r="527" spans="1:9" s="37" customFormat="1" ht="24" customHeight="1">
      <c r="A527" s="122">
        <v>5</v>
      </c>
      <c r="B527" s="122">
        <v>3</v>
      </c>
      <c r="C527" s="122">
        <v>4</v>
      </c>
      <c r="D527" s="127" t="s">
        <v>38</v>
      </c>
      <c r="E527" s="206" t="s">
        <v>201</v>
      </c>
      <c r="F527" s="124">
        <f>F528</f>
        <v>17905000</v>
      </c>
      <c r="G527" s="124">
        <f>G528</f>
        <v>10205000</v>
      </c>
      <c r="H527" s="124">
        <f t="shared" si="50"/>
        <v>7700000</v>
      </c>
      <c r="I527" s="165">
        <v>0</v>
      </c>
    </row>
    <row r="528" spans="1:9" s="37" customFormat="1" ht="24" customHeight="1">
      <c r="A528" s="84">
        <v>5</v>
      </c>
      <c r="B528" s="84">
        <v>2</v>
      </c>
      <c r="C528" s="84"/>
      <c r="D528" s="139"/>
      <c r="E528" s="81" t="s">
        <v>50</v>
      </c>
      <c r="F528" s="82">
        <f>F529+F533+F537</f>
        <v>17905000</v>
      </c>
      <c r="G528" s="82">
        <f>G529+G533+G537</f>
        <v>10205000</v>
      </c>
      <c r="H528" s="62">
        <f t="shared" si="50"/>
        <v>7700000</v>
      </c>
      <c r="I528" s="110">
        <v>0</v>
      </c>
    </row>
    <row r="529" spans="1:9" s="37" customFormat="1" ht="24" customHeight="1">
      <c r="A529" s="140">
        <v>5</v>
      </c>
      <c r="B529" s="86">
        <v>2</v>
      </c>
      <c r="C529" s="86">
        <v>1</v>
      </c>
      <c r="D529" s="86"/>
      <c r="E529" s="96" t="s">
        <v>51</v>
      </c>
      <c r="F529" s="111">
        <f>SUM(F530:F532)</f>
        <v>9830000</v>
      </c>
      <c r="G529" s="111">
        <f>SUM(G530:G532)</f>
        <v>4130000</v>
      </c>
      <c r="H529" s="111">
        <f t="shared" si="50"/>
        <v>5700000</v>
      </c>
      <c r="I529" s="110">
        <v>0</v>
      </c>
    </row>
    <row r="530" spans="1:9" s="37" customFormat="1" ht="24" customHeight="1">
      <c r="A530" s="140">
        <v>5</v>
      </c>
      <c r="B530" s="86">
        <v>2</v>
      </c>
      <c r="C530" s="86">
        <v>1</v>
      </c>
      <c r="D530" s="87" t="s">
        <v>30</v>
      </c>
      <c r="E530" s="96" t="s">
        <v>52</v>
      </c>
      <c r="F530" s="111">
        <v>1050000</v>
      </c>
      <c r="G530" s="111">
        <v>0</v>
      </c>
      <c r="H530" s="111">
        <f t="shared" si="50"/>
        <v>1050000</v>
      </c>
      <c r="I530" s="110">
        <v>0</v>
      </c>
    </row>
    <row r="531" spans="1:9" s="37" customFormat="1" ht="31.5" customHeight="1">
      <c r="A531" s="140">
        <v>5</v>
      </c>
      <c r="B531" s="86">
        <v>2</v>
      </c>
      <c r="C531" s="86">
        <v>1</v>
      </c>
      <c r="D531" s="87" t="s">
        <v>59</v>
      </c>
      <c r="E531" s="97" t="s">
        <v>60</v>
      </c>
      <c r="F531" s="111">
        <v>4880000</v>
      </c>
      <c r="G531" s="111">
        <v>4130000</v>
      </c>
      <c r="H531" s="111">
        <f t="shared" si="50"/>
        <v>750000</v>
      </c>
      <c r="I531" s="110">
        <v>0</v>
      </c>
    </row>
    <row r="532" spans="1:9" s="37" customFormat="1" ht="24" customHeight="1">
      <c r="A532" s="140">
        <v>5</v>
      </c>
      <c r="B532" s="86">
        <v>2</v>
      </c>
      <c r="C532" s="86">
        <v>1</v>
      </c>
      <c r="D532" s="87" t="s">
        <v>61</v>
      </c>
      <c r="E532" s="96" t="s">
        <v>62</v>
      </c>
      <c r="F532" s="111">
        <v>3900000</v>
      </c>
      <c r="G532" s="111">
        <v>0</v>
      </c>
      <c r="H532" s="111">
        <f t="shared" si="50"/>
        <v>3900000</v>
      </c>
      <c r="I532" s="110">
        <v>0</v>
      </c>
    </row>
    <row r="533" spans="1:9" s="37" customFormat="1" ht="24" customHeight="1">
      <c r="A533" s="84">
        <v>5</v>
      </c>
      <c r="B533" s="84">
        <v>2</v>
      </c>
      <c r="C533" s="84">
        <v>2</v>
      </c>
      <c r="D533" s="139"/>
      <c r="E533" s="81" t="s">
        <v>64</v>
      </c>
      <c r="F533" s="62">
        <f>SUM(F534:F536)</f>
        <v>2250000</v>
      </c>
      <c r="G533" s="62">
        <f>SUM(G534:G534)</f>
        <v>250000</v>
      </c>
      <c r="H533" s="62">
        <f t="shared" si="50"/>
        <v>2000000</v>
      </c>
      <c r="I533" s="110">
        <v>0</v>
      </c>
    </row>
    <row r="534" spans="1:9" s="37" customFormat="1" ht="30.75" customHeight="1">
      <c r="A534" s="140">
        <v>5</v>
      </c>
      <c r="B534" s="86">
        <v>2</v>
      </c>
      <c r="C534" s="86">
        <v>2</v>
      </c>
      <c r="D534" s="87" t="s">
        <v>55</v>
      </c>
      <c r="E534" s="96" t="s">
        <v>109</v>
      </c>
      <c r="F534" s="111">
        <v>750000</v>
      </c>
      <c r="G534" s="111">
        <v>250000</v>
      </c>
      <c r="H534" s="111">
        <f t="shared" si="50"/>
        <v>500000</v>
      </c>
      <c r="I534" s="112">
        <v>0</v>
      </c>
    </row>
    <row r="535" spans="1:9" s="37" customFormat="1" ht="24" customHeight="1">
      <c r="A535" s="140">
        <v>5</v>
      </c>
      <c r="B535" s="86">
        <v>2</v>
      </c>
      <c r="C535" s="86">
        <v>2</v>
      </c>
      <c r="D535" s="87" t="s">
        <v>57</v>
      </c>
      <c r="E535" s="96" t="s">
        <v>66</v>
      </c>
      <c r="F535" s="111">
        <v>0</v>
      </c>
      <c r="G535" s="111">
        <v>0</v>
      </c>
      <c r="H535" s="111">
        <f t="shared" ref="H535:H574" si="59">F535-G535</f>
        <v>0</v>
      </c>
      <c r="I535" s="112">
        <v>0</v>
      </c>
    </row>
    <row r="536" spans="1:9" s="37" customFormat="1" ht="32.25" customHeight="1">
      <c r="A536" s="140">
        <v>5</v>
      </c>
      <c r="B536" s="86">
        <v>2</v>
      </c>
      <c r="C536" s="86">
        <v>2</v>
      </c>
      <c r="D536" s="87">
        <v>99</v>
      </c>
      <c r="E536" s="96" t="s">
        <v>196</v>
      </c>
      <c r="F536" s="111">
        <v>1500000</v>
      </c>
      <c r="G536" s="111">
        <v>0</v>
      </c>
      <c r="H536" s="111">
        <f t="shared" si="59"/>
        <v>1500000</v>
      </c>
      <c r="I536" s="112">
        <f t="shared" ref="I536" si="60">G536/F536*100</f>
        <v>0</v>
      </c>
    </row>
    <row r="537" spans="1:9" s="37" customFormat="1" ht="32.25" customHeight="1">
      <c r="A537" s="140">
        <v>5</v>
      </c>
      <c r="B537" s="140">
        <v>2</v>
      </c>
      <c r="C537" s="140">
        <v>7</v>
      </c>
      <c r="D537" s="140"/>
      <c r="E537" s="161" t="s">
        <v>140</v>
      </c>
      <c r="F537" s="203">
        <f t="shared" ref="F537:G537" si="61">F538</f>
        <v>5825000</v>
      </c>
      <c r="G537" s="42">
        <f t="shared" si="61"/>
        <v>5825000</v>
      </c>
      <c r="H537" s="111">
        <f t="shared" si="59"/>
        <v>0</v>
      </c>
      <c r="I537" s="112">
        <v>0</v>
      </c>
    </row>
    <row r="538" spans="1:9" s="37" customFormat="1" ht="32.25" customHeight="1">
      <c r="A538" s="140">
        <v>5</v>
      </c>
      <c r="B538" s="86">
        <v>2</v>
      </c>
      <c r="C538" s="86">
        <v>7</v>
      </c>
      <c r="D538" s="87" t="s">
        <v>30</v>
      </c>
      <c r="E538" s="152" t="s">
        <v>140</v>
      </c>
      <c r="F538" s="162">
        <v>5825000</v>
      </c>
      <c r="G538" s="162">
        <f>F538</f>
        <v>5825000</v>
      </c>
      <c r="H538" s="111">
        <f t="shared" si="59"/>
        <v>0</v>
      </c>
      <c r="I538" s="112">
        <v>0</v>
      </c>
    </row>
    <row r="539" spans="1:9" s="37" customFormat="1" ht="27.75" customHeight="1">
      <c r="A539" s="51">
        <v>5</v>
      </c>
      <c r="B539" s="53">
        <v>4</v>
      </c>
      <c r="C539" s="53"/>
      <c r="D539" s="53"/>
      <c r="E539" s="207" t="s">
        <v>202</v>
      </c>
      <c r="F539" s="147">
        <f>F540+F549</f>
        <v>223850000</v>
      </c>
      <c r="G539" s="147">
        <f>G540+G549</f>
        <v>220991647</v>
      </c>
      <c r="H539" s="208">
        <f t="shared" si="59"/>
        <v>2858353</v>
      </c>
      <c r="I539" s="148">
        <v>0</v>
      </c>
    </row>
    <row r="540" spans="1:9" s="37" customFormat="1" ht="24" customHeight="1">
      <c r="A540" s="56">
        <v>5</v>
      </c>
      <c r="B540" s="30">
        <v>4</v>
      </c>
      <c r="C540" s="30">
        <v>2</v>
      </c>
      <c r="D540" s="30"/>
      <c r="E540" s="173" t="s">
        <v>203</v>
      </c>
      <c r="F540" s="150">
        <f>F541+F545</f>
        <v>219100000</v>
      </c>
      <c r="G540" s="150">
        <f t="shared" ref="G540:H540" si="62">G541+G545</f>
        <v>218021647</v>
      </c>
      <c r="H540" s="150">
        <f t="shared" si="62"/>
        <v>1078353</v>
      </c>
      <c r="I540" s="34">
        <v>0</v>
      </c>
    </row>
    <row r="541" spans="1:9" s="37" customFormat="1" ht="51" customHeight="1">
      <c r="A541" s="122">
        <v>5</v>
      </c>
      <c r="B541" s="209">
        <v>4</v>
      </c>
      <c r="C541" s="209">
        <v>2</v>
      </c>
      <c r="D541" s="209">
        <v>1</v>
      </c>
      <c r="E541" s="210" t="s">
        <v>204</v>
      </c>
      <c r="F541" s="211">
        <f t="shared" ref="F541:G541" si="63">F542</f>
        <v>45000000</v>
      </c>
      <c r="G541" s="211">
        <f t="shared" si="63"/>
        <v>43921647</v>
      </c>
      <c r="H541" s="125">
        <f t="shared" si="59"/>
        <v>1078353</v>
      </c>
      <c r="I541" s="129">
        <v>0</v>
      </c>
    </row>
    <row r="542" spans="1:9" s="37" customFormat="1" ht="33.75" customHeight="1">
      <c r="A542" s="140">
        <v>5</v>
      </c>
      <c r="B542" s="140">
        <v>2</v>
      </c>
      <c r="C542" s="140">
        <v>7</v>
      </c>
      <c r="D542" s="140"/>
      <c r="E542" s="161" t="s">
        <v>140</v>
      </c>
      <c r="F542" s="203">
        <f>SUM(F543:F544)</f>
        <v>45000000</v>
      </c>
      <c r="G542" s="203">
        <f>SUM(G543:G544)</f>
        <v>43921647</v>
      </c>
      <c r="H542" s="111">
        <f t="shared" si="59"/>
        <v>1078353</v>
      </c>
      <c r="I542" s="112">
        <v>0</v>
      </c>
    </row>
    <row r="543" spans="1:9" s="37" customFormat="1" ht="33.75" customHeight="1">
      <c r="A543" s="140">
        <v>5</v>
      </c>
      <c r="B543" s="86">
        <v>2</v>
      </c>
      <c r="C543" s="86">
        <v>7</v>
      </c>
      <c r="D543" s="87" t="s">
        <v>30</v>
      </c>
      <c r="E543" s="152" t="s">
        <v>140</v>
      </c>
      <c r="F543" s="162">
        <v>0</v>
      </c>
      <c r="G543" s="162">
        <v>0</v>
      </c>
      <c r="H543" s="111">
        <f t="shared" si="59"/>
        <v>0</v>
      </c>
      <c r="I543" s="112">
        <v>0</v>
      </c>
    </row>
    <row r="544" spans="1:9" s="37" customFormat="1" ht="35.25" customHeight="1">
      <c r="A544" s="140">
        <v>5</v>
      </c>
      <c r="B544" s="86">
        <v>2</v>
      </c>
      <c r="C544" s="86">
        <v>7</v>
      </c>
      <c r="D544" s="87" t="s">
        <v>57</v>
      </c>
      <c r="E544" s="212" t="s">
        <v>205</v>
      </c>
      <c r="F544" s="213">
        <v>45000000</v>
      </c>
      <c r="G544" s="213">
        <v>43921647</v>
      </c>
      <c r="H544" s="111">
        <f t="shared" si="59"/>
        <v>1078353</v>
      </c>
      <c r="I544" s="112">
        <v>0</v>
      </c>
    </row>
    <row r="545" spans="1:9" s="37" customFormat="1" ht="39.75" customHeight="1">
      <c r="A545" s="122">
        <v>5</v>
      </c>
      <c r="B545" s="209">
        <v>4</v>
      </c>
      <c r="C545" s="209">
        <v>2</v>
      </c>
      <c r="D545" s="209">
        <v>2</v>
      </c>
      <c r="E545" s="214" t="s">
        <v>206</v>
      </c>
      <c r="F545" s="211">
        <f t="shared" ref="F545:G545" si="64">F546</f>
        <v>174100000</v>
      </c>
      <c r="G545" s="211">
        <f t="shared" si="64"/>
        <v>174100000</v>
      </c>
      <c r="H545" s="125">
        <f t="shared" si="59"/>
        <v>0</v>
      </c>
      <c r="I545" s="129">
        <v>0</v>
      </c>
    </row>
    <row r="546" spans="1:9" s="37" customFormat="1" ht="35.25" customHeight="1">
      <c r="A546" s="140">
        <v>5</v>
      </c>
      <c r="B546" s="140">
        <v>2</v>
      </c>
      <c r="C546" s="140">
        <v>7</v>
      </c>
      <c r="D546" s="140"/>
      <c r="E546" s="161" t="s">
        <v>140</v>
      </c>
      <c r="F546" s="203">
        <f>SUM(F547:F548)</f>
        <v>174100000</v>
      </c>
      <c r="G546" s="203">
        <f>SUM(G547:G548)</f>
        <v>174100000</v>
      </c>
      <c r="H546" s="111">
        <f t="shared" si="59"/>
        <v>0</v>
      </c>
      <c r="I546" s="112">
        <v>0</v>
      </c>
    </row>
    <row r="547" spans="1:9" s="37" customFormat="1" ht="35.25" customHeight="1">
      <c r="A547" s="140">
        <v>5</v>
      </c>
      <c r="B547" s="86">
        <v>2</v>
      </c>
      <c r="C547" s="86">
        <v>7</v>
      </c>
      <c r="D547" s="87" t="s">
        <v>30</v>
      </c>
      <c r="E547" s="152" t="s">
        <v>140</v>
      </c>
      <c r="F547" s="162">
        <v>0</v>
      </c>
      <c r="G547" s="162">
        <v>0</v>
      </c>
      <c r="H547" s="111">
        <f t="shared" si="59"/>
        <v>0</v>
      </c>
      <c r="I547" s="112">
        <v>0</v>
      </c>
    </row>
    <row r="548" spans="1:9" s="37" customFormat="1" ht="35.25" customHeight="1">
      <c r="A548" s="140">
        <v>5</v>
      </c>
      <c r="B548" s="86">
        <v>2</v>
      </c>
      <c r="C548" s="86">
        <v>7</v>
      </c>
      <c r="D548" s="87" t="s">
        <v>57</v>
      </c>
      <c r="E548" s="212" t="s">
        <v>205</v>
      </c>
      <c r="F548" s="213">
        <v>174100000</v>
      </c>
      <c r="G548" s="213">
        <f>F548</f>
        <v>174100000</v>
      </c>
      <c r="H548" s="111">
        <f t="shared" si="59"/>
        <v>0</v>
      </c>
      <c r="I548" s="112">
        <v>0</v>
      </c>
    </row>
    <row r="549" spans="1:9" s="37" customFormat="1" ht="24" customHeight="1">
      <c r="A549" s="63">
        <v>5</v>
      </c>
      <c r="B549" s="63">
        <v>4</v>
      </c>
      <c r="C549" s="63">
        <v>3</v>
      </c>
      <c r="D549" s="69" t="s">
        <v>38</v>
      </c>
      <c r="E549" s="215" t="s">
        <v>207</v>
      </c>
      <c r="F549" s="65">
        <f>F550</f>
        <v>4750000</v>
      </c>
      <c r="G549" s="65">
        <f>G550</f>
        <v>2970000</v>
      </c>
      <c r="H549" s="175">
        <f t="shared" si="59"/>
        <v>1780000</v>
      </c>
      <c r="I549" s="66">
        <v>0</v>
      </c>
    </row>
    <row r="550" spans="1:9" s="37" customFormat="1" ht="24" customHeight="1">
      <c r="A550" s="38">
        <v>5</v>
      </c>
      <c r="B550" s="38">
        <v>2</v>
      </c>
      <c r="C550" s="38">
        <v>3</v>
      </c>
      <c r="D550" s="80"/>
      <c r="E550" s="81" t="s">
        <v>67</v>
      </c>
      <c r="F550" s="90">
        <f>SUM(F551:F553)</f>
        <v>4750000</v>
      </c>
      <c r="G550" s="90">
        <f>SUM(G551:G553)</f>
        <v>2970000</v>
      </c>
      <c r="H550" s="25">
        <f t="shared" si="59"/>
        <v>1780000</v>
      </c>
      <c r="I550" s="85">
        <v>0</v>
      </c>
    </row>
    <row r="551" spans="1:9" s="37" customFormat="1" ht="35.25" customHeight="1">
      <c r="A551" s="38">
        <v>5</v>
      </c>
      <c r="B551" s="91">
        <v>2</v>
      </c>
      <c r="C551" s="91">
        <v>3</v>
      </c>
      <c r="D551" s="87" t="s">
        <v>30</v>
      </c>
      <c r="E551" s="97" t="s">
        <v>68</v>
      </c>
      <c r="F551" s="94">
        <v>0</v>
      </c>
      <c r="G551" s="94">
        <v>0</v>
      </c>
      <c r="H551" s="26">
        <f t="shared" si="59"/>
        <v>0</v>
      </c>
      <c r="I551" s="27">
        <v>0</v>
      </c>
    </row>
    <row r="552" spans="1:9" s="37" customFormat="1" ht="34.5" customHeight="1">
      <c r="A552" s="38">
        <v>5</v>
      </c>
      <c r="B552" s="91">
        <v>2</v>
      </c>
      <c r="C552" s="91">
        <v>3</v>
      </c>
      <c r="D552" s="87" t="s">
        <v>36</v>
      </c>
      <c r="E552" s="97" t="s">
        <v>69</v>
      </c>
      <c r="F552" s="47">
        <v>0</v>
      </c>
      <c r="G552" s="47">
        <v>0</v>
      </c>
      <c r="H552" s="26">
        <f t="shared" si="59"/>
        <v>0</v>
      </c>
      <c r="I552" s="27">
        <v>0</v>
      </c>
    </row>
    <row r="553" spans="1:9" s="37" customFormat="1" ht="24" customHeight="1">
      <c r="A553" s="38">
        <v>5</v>
      </c>
      <c r="B553" s="91">
        <v>2</v>
      </c>
      <c r="C553" s="91">
        <v>3</v>
      </c>
      <c r="D553" s="87" t="s">
        <v>38</v>
      </c>
      <c r="E553" s="96" t="s">
        <v>100</v>
      </c>
      <c r="F553" s="111">
        <v>4750000</v>
      </c>
      <c r="G553" s="111">
        <v>2970000</v>
      </c>
      <c r="H553" s="111">
        <f t="shared" si="59"/>
        <v>1780000</v>
      </c>
      <c r="I553" s="112">
        <v>0</v>
      </c>
    </row>
    <row r="554" spans="1:9" s="37" customFormat="1" ht="30" customHeight="1">
      <c r="A554" s="51">
        <v>5</v>
      </c>
      <c r="B554" s="216"/>
      <c r="C554" s="216"/>
      <c r="D554" s="217"/>
      <c r="E554" s="218" t="s">
        <v>208</v>
      </c>
      <c r="F554" s="208">
        <f>F555+F559+F563</f>
        <v>488790299.5</v>
      </c>
      <c r="G554" s="208">
        <f t="shared" ref="G554:H554" si="65">G555+G559+G563</f>
        <v>485617800</v>
      </c>
      <c r="H554" s="208">
        <f t="shared" si="65"/>
        <v>3172499.5</v>
      </c>
      <c r="I554" s="148">
        <f t="shared" si="58"/>
        <v>99.350948759980454</v>
      </c>
    </row>
    <row r="555" spans="1:9" s="223" customFormat="1" ht="20.100000000000001" customHeight="1">
      <c r="A555" s="209">
        <v>5</v>
      </c>
      <c r="B555" s="219">
        <v>1</v>
      </c>
      <c r="C555" s="219"/>
      <c r="D555" s="220"/>
      <c r="E555" s="221" t="s">
        <v>209</v>
      </c>
      <c r="F555" s="211">
        <f t="shared" ref="F555:G557" si="66">F556</f>
        <v>23265299.5</v>
      </c>
      <c r="G555" s="211">
        <f t="shared" si="66"/>
        <v>22042800</v>
      </c>
      <c r="H555" s="211">
        <f t="shared" si="59"/>
        <v>1222499.5</v>
      </c>
      <c r="I555" s="222">
        <f t="shared" si="58"/>
        <v>94.74539539024633</v>
      </c>
    </row>
    <row r="556" spans="1:9" s="37" customFormat="1" ht="20.100000000000001" customHeight="1">
      <c r="A556" s="140">
        <v>5</v>
      </c>
      <c r="B556" s="86">
        <v>4</v>
      </c>
      <c r="C556" s="86"/>
      <c r="D556" s="87"/>
      <c r="E556" s="96" t="s">
        <v>210</v>
      </c>
      <c r="F556" s="111">
        <f t="shared" si="66"/>
        <v>23265299.5</v>
      </c>
      <c r="G556" s="111">
        <f t="shared" si="66"/>
        <v>22042800</v>
      </c>
      <c r="H556" s="111">
        <f t="shared" si="59"/>
        <v>1222499.5</v>
      </c>
      <c r="I556" s="112">
        <f t="shared" si="58"/>
        <v>94.74539539024633</v>
      </c>
    </row>
    <row r="557" spans="1:9" s="37" customFormat="1" ht="20.100000000000001" customHeight="1">
      <c r="A557" s="140">
        <v>5</v>
      </c>
      <c r="B557" s="86">
        <v>4</v>
      </c>
      <c r="C557" s="86">
        <v>1</v>
      </c>
      <c r="D557" s="87"/>
      <c r="E557" s="96" t="s">
        <v>210</v>
      </c>
      <c r="F557" s="111">
        <f t="shared" si="66"/>
        <v>23265299.5</v>
      </c>
      <c r="G557" s="111">
        <f t="shared" si="66"/>
        <v>22042800</v>
      </c>
      <c r="H557" s="111">
        <f t="shared" si="59"/>
        <v>1222499.5</v>
      </c>
      <c r="I557" s="112">
        <f t="shared" si="58"/>
        <v>94.74539539024633</v>
      </c>
    </row>
    <row r="558" spans="1:9" s="37" customFormat="1" ht="20.100000000000001" customHeight="1">
      <c r="A558" s="140">
        <v>5</v>
      </c>
      <c r="B558" s="86">
        <v>4</v>
      </c>
      <c r="C558" s="86">
        <v>1</v>
      </c>
      <c r="D558" s="87" t="s">
        <v>30</v>
      </c>
      <c r="E558" s="96" t="s">
        <v>210</v>
      </c>
      <c r="F558" s="111">
        <v>23265299.5</v>
      </c>
      <c r="G558" s="111">
        <v>22042800</v>
      </c>
      <c r="H558" s="111">
        <f t="shared" si="59"/>
        <v>1222499.5</v>
      </c>
      <c r="I558" s="112">
        <f t="shared" si="58"/>
        <v>94.74539539024633</v>
      </c>
    </row>
    <row r="559" spans="1:9" s="223" customFormat="1" ht="20.100000000000001" customHeight="1">
      <c r="A559" s="209">
        <v>5</v>
      </c>
      <c r="B559" s="219">
        <v>2</v>
      </c>
      <c r="C559" s="219"/>
      <c r="D559" s="220"/>
      <c r="E559" s="221" t="s">
        <v>211</v>
      </c>
      <c r="F559" s="211">
        <f t="shared" ref="F559:G561" si="67">F560</f>
        <v>2000000</v>
      </c>
      <c r="G559" s="211">
        <f t="shared" si="67"/>
        <v>1300000</v>
      </c>
      <c r="H559" s="211">
        <f t="shared" si="59"/>
        <v>700000</v>
      </c>
      <c r="I559" s="222">
        <f t="shared" si="58"/>
        <v>65</v>
      </c>
    </row>
    <row r="560" spans="1:9" s="37" customFormat="1" ht="20.100000000000001" customHeight="1">
      <c r="A560" s="140">
        <v>5</v>
      </c>
      <c r="B560" s="86">
        <v>4</v>
      </c>
      <c r="C560" s="86"/>
      <c r="D560" s="87"/>
      <c r="E560" s="96" t="s">
        <v>210</v>
      </c>
      <c r="F560" s="111">
        <f t="shared" si="67"/>
        <v>2000000</v>
      </c>
      <c r="G560" s="111">
        <f t="shared" si="67"/>
        <v>1300000</v>
      </c>
      <c r="H560" s="111">
        <f t="shared" si="59"/>
        <v>700000</v>
      </c>
      <c r="I560" s="112">
        <f t="shared" si="58"/>
        <v>65</v>
      </c>
    </row>
    <row r="561" spans="1:74" s="37" customFormat="1" ht="20.100000000000001" customHeight="1">
      <c r="A561" s="140">
        <v>5</v>
      </c>
      <c r="B561" s="86">
        <v>4</v>
      </c>
      <c r="C561" s="86">
        <v>1</v>
      </c>
      <c r="D561" s="87"/>
      <c r="E561" s="96" t="s">
        <v>210</v>
      </c>
      <c r="F561" s="111">
        <f t="shared" si="67"/>
        <v>2000000</v>
      </c>
      <c r="G561" s="111">
        <f t="shared" si="67"/>
        <v>1300000</v>
      </c>
      <c r="H561" s="111">
        <f t="shared" si="59"/>
        <v>700000</v>
      </c>
      <c r="I561" s="112">
        <f t="shared" si="58"/>
        <v>65</v>
      </c>
    </row>
    <row r="562" spans="1:74" s="37" customFormat="1" ht="20.100000000000001" customHeight="1">
      <c r="A562" s="140">
        <v>5</v>
      </c>
      <c r="B562" s="86">
        <v>4</v>
      </c>
      <c r="C562" s="86">
        <v>1</v>
      </c>
      <c r="D562" s="87" t="s">
        <v>30</v>
      </c>
      <c r="E562" s="96" t="s">
        <v>210</v>
      </c>
      <c r="F562" s="111">
        <v>2000000</v>
      </c>
      <c r="G562" s="111">
        <v>1300000</v>
      </c>
      <c r="H562" s="111">
        <f t="shared" si="59"/>
        <v>700000</v>
      </c>
      <c r="I562" s="112">
        <f t="shared" si="58"/>
        <v>65</v>
      </c>
    </row>
    <row r="563" spans="1:74" s="223" customFormat="1" ht="20.100000000000001" customHeight="1">
      <c r="A563" s="209">
        <v>5</v>
      </c>
      <c r="B563" s="219">
        <v>2</v>
      </c>
      <c r="C563" s="219"/>
      <c r="D563" s="220"/>
      <c r="E563" s="221" t="s">
        <v>212</v>
      </c>
      <c r="F563" s="211">
        <f t="shared" ref="F563:G565" si="68">F564</f>
        <v>463525000</v>
      </c>
      <c r="G563" s="211">
        <f t="shared" si="68"/>
        <v>462275000</v>
      </c>
      <c r="H563" s="211">
        <f t="shared" si="59"/>
        <v>1250000</v>
      </c>
      <c r="I563" s="222">
        <f t="shared" si="58"/>
        <v>99.730327382557576</v>
      </c>
    </row>
    <row r="564" spans="1:74" s="37" customFormat="1" ht="20.100000000000001" customHeight="1">
      <c r="A564" s="140">
        <v>5</v>
      </c>
      <c r="B564" s="86">
        <v>4</v>
      </c>
      <c r="C564" s="86"/>
      <c r="D564" s="87"/>
      <c r="E564" s="96" t="s">
        <v>210</v>
      </c>
      <c r="F564" s="111">
        <f t="shared" si="68"/>
        <v>463525000</v>
      </c>
      <c r="G564" s="111">
        <f t="shared" si="68"/>
        <v>462275000</v>
      </c>
      <c r="H564" s="111">
        <f t="shared" si="59"/>
        <v>1250000</v>
      </c>
      <c r="I564" s="112">
        <f t="shared" si="58"/>
        <v>99.730327382557576</v>
      </c>
    </row>
    <row r="565" spans="1:74" s="37" customFormat="1" ht="20.100000000000001" customHeight="1">
      <c r="A565" s="140">
        <v>5</v>
      </c>
      <c r="B565" s="86">
        <v>4</v>
      </c>
      <c r="C565" s="86">
        <v>1</v>
      </c>
      <c r="D565" s="87"/>
      <c r="E565" s="96" t="s">
        <v>210</v>
      </c>
      <c r="F565" s="111">
        <f t="shared" si="68"/>
        <v>463525000</v>
      </c>
      <c r="G565" s="111">
        <f t="shared" si="68"/>
        <v>462275000</v>
      </c>
      <c r="H565" s="111">
        <f t="shared" si="59"/>
        <v>1250000</v>
      </c>
      <c r="I565" s="112">
        <f t="shared" si="58"/>
        <v>99.730327382557576</v>
      </c>
    </row>
    <row r="566" spans="1:74" s="37" customFormat="1" ht="20.100000000000001" customHeight="1">
      <c r="A566" s="140">
        <v>5</v>
      </c>
      <c r="B566" s="86">
        <v>4</v>
      </c>
      <c r="C566" s="86">
        <v>1</v>
      </c>
      <c r="D566" s="87" t="s">
        <v>30</v>
      </c>
      <c r="E566" s="96" t="s">
        <v>210</v>
      </c>
      <c r="F566" s="111">
        <v>463525000</v>
      </c>
      <c r="G566" s="111">
        <v>462275000</v>
      </c>
      <c r="H566" s="111">
        <f t="shared" si="59"/>
        <v>1250000</v>
      </c>
      <c r="I566" s="112">
        <f t="shared" si="58"/>
        <v>99.730327382557576</v>
      </c>
    </row>
    <row r="567" spans="1:74" ht="20.100000000000001" customHeight="1">
      <c r="A567" s="35"/>
      <c r="B567" s="35"/>
      <c r="C567" s="35"/>
      <c r="D567" s="35"/>
      <c r="E567" s="145"/>
      <c r="F567" s="26"/>
      <c r="G567" s="26"/>
      <c r="H567" s="111"/>
      <c r="I567" s="27"/>
    </row>
    <row r="568" spans="1:74" s="224" customFormat="1" ht="24.75" customHeight="1">
      <c r="A568" s="86"/>
      <c r="B568" s="86"/>
      <c r="C568" s="86"/>
      <c r="D568" s="86"/>
      <c r="E568" s="113" t="s">
        <v>213</v>
      </c>
      <c r="F568" s="62">
        <f>F41</f>
        <v>2698530515.3899999</v>
      </c>
      <c r="G568" s="62">
        <f t="shared" ref="G568" si="69">G41</f>
        <v>2551102885.79</v>
      </c>
      <c r="H568" s="62">
        <f>F568-G568</f>
        <v>147427629.5999999</v>
      </c>
      <c r="I568" s="112">
        <f>G568/F568*100</f>
        <v>94.536744025713077</v>
      </c>
    </row>
    <row r="569" spans="1:74" s="224" customFormat="1" ht="20.100000000000001" customHeight="1">
      <c r="A569" s="86"/>
      <c r="B569" s="86"/>
      <c r="C569" s="86"/>
      <c r="D569" s="86"/>
      <c r="E569" s="113" t="s">
        <v>214</v>
      </c>
      <c r="F569" s="62">
        <f>F38-F41</f>
        <v>8146184.6100001335</v>
      </c>
      <c r="G569" s="62">
        <f t="shared" ref="G569" si="70">G38-G41</f>
        <v>88208442.119999886</v>
      </c>
      <c r="H569" s="62">
        <f>F569-G569</f>
        <v>-80062257.509999752</v>
      </c>
      <c r="I569" s="112">
        <f>G569/F569*100</f>
        <v>1082.8190906908312</v>
      </c>
    </row>
    <row r="570" spans="1:74" s="224" customFormat="1" ht="20.100000000000001" customHeight="1">
      <c r="A570" s="86"/>
      <c r="B570" s="86"/>
      <c r="C570" s="86"/>
      <c r="D570" s="86"/>
      <c r="E570" s="96"/>
      <c r="F570" s="111"/>
      <c r="G570" s="111"/>
      <c r="H570" s="111"/>
      <c r="I570" s="112"/>
    </row>
    <row r="571" spans="1:74" s="224" customFormat="1" ht="18.75" customHeight="1">
      <c r="A571" s="140">
        <v>3</v>
      </c>
      <c r="B571" s="140"/>
      <c r="C571" s="140"/>
      <c r="D571" s="140"/>
      <c r="E571" s="113" t="s">
        <v>215</v>
      </c>
      <c r="F571" s="62"/>
      <c r="G571" s="62"/>
      <c r="H571" s="62">
        <f>H572</f>
        <v>0</v>
      </c>
      <c r="I571" s="112"/>
    </row>
    <row r="572" spans="1:74" s="224" customFormat="1" ht="23.25" customHeight="1">
      <c r="A572" s="84">
        <v>3</v>
      </c>
      <c r="B572" s="84">
        <v>1</v>
      </c>
      <c r="C572" s="84"/>
      <c r="D572" s="84"/>
      <c r="E572" s="81" t="s">
        <v>216</v>
      </c>
      <c r="F572" s="82">
        <f>F573-F574</f>
        <v>-8146184.6099999994</v>
      </c>
      <c r="G572" s="82">
        <f>G573-G574</f>
        <v>-8146184.6099999994</v>
      </c>
      <c r="H572" s="82">
        <f>H573-H574</f>
        <v>0</v>
      </c>
      <c r="I572" s="112"/>
    </row>
    <row r="573" spans="1:74" s="224" customFormat="1" ht="20.100000000000001" customHeight="1">
      <c r="A573" s="225">
        <v>3</v>
      </c>
      <c r="B573" s="225">
        <v>1</v>
      </c>
      <c r="C573" s="225">
        <v>1</v>
      </c>
      <c r="D573" s="225"/>
      <c r="E573" s="194" t="s">
        <v>217</v>
      </c>
      <c r="F573" s="226">
        <v>76853815.390000001</v>
      </c>
      <c r="G573" s="226">
        <f>F573</f>
        <v>76853815.390000001</v>
      </c>
      <c r="H573" s="226">
        <v>0</v>
      </c>
      <c r="I573" s="112"/>
    </row>
    <row r="574" spans="1:74" s="228" customFormat="1" ht="20.100000000000001" customHeight="1">
      <c r="A574" s="225">
        <v>3</v>
      </c>
      <c r="B574" s="225">
        <v>1</v>
      </c>
      <c r="C574" s="225">
        <v>2</v>
      </c>
      <c r="D574" s="225"/>
      <c r="E574" s="194" t="s">
        <v>218</v>
      </c>
      <c r="F574" s="227">
        <v>85000000</v>
      </c>
      <c r="G574" s="227">
        <f>F574</f>
        <v>85000000</v>
      </c>
      <c r="H574" s="227">
        <v>0</v>
      </c>
      <c r="I574" s="112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  <c r="AA574" s="224"/>
      <c r="AB574" s="224"/>
      <c r="AC574" s="224"/>
      <c r="AD574" s="224"/>
      <c r="AE574" s="224"/>
      <c r="AF574" s="224"/>
      <c r="AG574" s="224"/>
      <c r="AH574" s="224"/>
      <c r="AI574" s="224"/>
      <c r="AJ574" s="224"/>
      <c r="AK574" s="224"/>
      <c r="AL574" s="224"/>
      <c r="AM574" s="224"/>
      <c r="AN574" s="224"/>
      <c r="AO574" s="224"/>
      <c r="AP574" s="224"/>
      <c r="AQ574" s="224"/>
      <c r="AR574" s="224"/>
      <c r="AS574" s="224"/>
      <c r="AT574" s="224"/>
      <c r="AU574" s="224"/>
      <c r="AV574" s="224"/>
      <c r="AW574" s="224"/>
      <c r="AX574" s="224"/>
      <c r="AY574" s="224"/>
      <c r="AZ574" s="224"/>
      <c r="BA574" s="224"/>
      <c r="BB574" s="224"/>
      <c r="BC574" s="224"/>
      <c r="BD574" s="224"/>
      <c r="BE574" s="224"/>
      <c r="BF574" s="224"/>
      <c r="BG574" s="224"/>
      <c r="BH574" s="224"/>
      <c r="BI574" s="224"/>
      <c r="BJ574" s="224"/>
      <c r="BK574" s="224"/>
      <c r="BL574" s="224"/>
      <c r="BM574" s="224"/>
      <c r="BN574" s="224"/>
      <c r="BO574" s="224"/>
      <c r="BP574" s="224"/>
      <c r="BQ574" s="224"/>
      <c r="BR574" s="224"/>
      <c r="BS574" s="224"/>
      <c r="BT574" s="224"/>
      <c r="BU574" s="224"/>
      <c r="BV574" s="224"/>
    </row>
    <row r="575" spans="1:74" s="228" customFormat="1" ht="20.100000000000001" customHeight="1">
      <c r="A575" s="225">
        <v>3</v>
      </c>
      <c r="B575" s="225">
        <v>1</v>
      </c>
      <c r="C575" s="225">
        <v>3</v>
      </c>
      <c r="D575" s="225"/>
      <c r="E575" s="194" t="s">
        <v>219</v>
      </c>
      <c r="F575" s="229"/>
      <c r="G575" s="82"/>
      <c r="H575" s="62">
        <f t="shared" ref="H575" si="71">F575-G575</f>
        <v>0</v>
      </c>
      <c r="I575" s="112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  <c r="AA575" s="224"/>
      <c r="AB575" s="224"/>
      <c r="AC575" s="224"/>
      <c r="AD575" s="224"/>
      <c r="AE575" s="224"/>
      <c r="AF575" s="224"/>
      <c r="AG575" s="224"/>
      <c r="AH575" s="224"/>
      <c r="AI575" s="224"/>
      <c r="AJ575" s="224"/>
      <c r="AK575" s="224"/>
      <c r="AL575" s="224"/>
      <c r="AM575" s="224"/>
      <c r="AN575" s="224"/>
      <c r="AO575" s="224"/>
      <c r="AP575" s="224"/>
      <c r="AQ575" s="224"/>
      <c r="AR575" s="224"/>
      <c r="AS575" s="224"/>
      <c r="AT575" s="224"/>
      <c r="AU575" s="224"/>
      <c r="AV575" s="224"/>
      <c r="AW575" s="224"/>
      <c r="AX575" s="224"/>
      <c r="AY575" s="224"/>
      <c r="AZ575" s="224"/>
      <c r="BA575" s="224"/>
      <c r="BB575" s="224"/>
      <c r="BC575" s="224"/>
      <c r="BD575" s="224"/>
      <c r="BE575" s="224"/>
      <c r="BF575" s="224"/>
      <c r="BG575" s="224"/>
      <c r="BH575" s="224"/>
      <c r="BI575" s="224"/>
      <c r="BJ575" s="224"/>
      <c r="BK575" s="224"/>
      <c r="BL575" s="224"/>
      <c r="BM575" s="224"/>
      <c r="BN575" s="224"/>
      <c r="BO575" s="224"/>
      <c r="BP575" s="224"/>
      <c r="BQ575" s="224"/>
      <c r="BR575" s="224"/>
      <c r="BS575" s="224"/>
      <c r="BT575" s="224"/>
      <c r="BU575" s="224"/>
      <c r="BV575" s="224"/>
    </row>
    <row r="576" spans="1:74" s="228" customFormat="1" ht="20.100000000000001" customHeight="1">
      <c r="A576" s="225"/>
      <c r="B576" s="225"/>
      <c r="C576" s="225"/>
      <c r="D576" s="225"/>
      <c r="E576" s="194"/>
      <c r="F576" s="229"/>
      <c r="G576" s="82"/>
      <c r="H576" s="62"/>
      <c r="I576" s="112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  <c r="AA576" s="224"/>
      <c r="AB576" s="224"/>
      <c r="AC576" s="224"/>
      <c r="AD576" s="224"/>
      <c r="AE576" s="224"/>
      <c r="AF576" s="224"/>
      <c r="AG576" s="224"/>
      <c r="AH576" s="224"/>
      <c r="AI576" s="224"/>
      <c r="AJ576" s="224"/>
      <c r="AK576" s="224"/>
      <c r="AL576" s="224"/>
      <c r="AM576" s="224"/>
      <c r="AN576" s="224"/>
      <c r="AO576" s="224"/>
      <c r="AP576" s="224"/>
      <c r="AQ576" s="224"/>
      <c r="AR576" s="224"/>
      <c r="AS576" s="224"/>
      <c r="AT576" s="224"/>
      <c r="AU576" s="224"/>
      <c r="AV576" s="224"/>
      <c r="AW576" s="224"/>
      <c r="AX576" s="224"/>
      <c r="AY576" s="224"/>
      <c r="AZ576" s="224"/>
      <c r="BA576" s="224"/>
      <c r="BB576" s="224"/>
      <c r="BC576" s="224"/>
      <c r="BD576" s="224"/>
      <c r="BE576" s="224"/>
      <c r="BF576" s="224"/>
      <c r="BG576" s="224"/>
      <c r="BH576" s="224"/>
      <c r="BI576" s="224"/>
      <c r="BJ576" s="224"/>
      <c r="BK576" s="224"/>
      <c r="BL576" s="224"/>
      <c r="BM576" s="224"/>
      <c r="BN576" s="224"/>
      <c r="BO576" s="224"/>
      <c r="BP576" s="224"/>
      <c r="BQ576" s="224"/>
      <c r="BR576" s="224"/>
      <c r="BS576" s="224"/>
      <c r="BT576" s="224"/>
      <c r="BU576" s="224"/>
      <c r="BV576" s="224"/>
    </row>
    <row r="577" spans="1:74" s="228" customFormat="1" ht="20.100000000000001" customHeight="1">
      <c r="A577" s="225"/>
      <c r="B577" s="225"/>
      <c r="C577" s="225"/>
      <c r="D577" s="225"/>
      <c r="E577" s="194" t="s">
        <v>220</v>
      </c>
      <c r="F577" s="226">
        <f>F569+F572</f>
        <v>1.3411045074462891E-7</v>
      </c>
      <c r="G577" s="226">
        <f>G569+G572</f>
        <v>80062257.509999886</v>
      </c>
      <c r="H577" s="226">
        <f>G577</f>
        <v>80062257.509999886</v>
      </c>
      <c r="I577" s="112">
        <f>H577/F568*100</f>
        <v>2.9668835335897268</v>
      </c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  <c r="AA577" s="224"/>
      <c r="AB577" s="224"/>
      <c r="AC577" s="224"/>
      <c r="AD577" s="224"/>
      <c r="AE577" s="224"/>
      <c r="AF577" s="224"/>
      <c r="AG577" s="224"/>
      <c r="AH577" s="224"/>
      <c r="AI577" s="224"/>
      <c r="AJ577" s="224"/>
      <c r="AK577" s="224"/>
      <c r="AL577" s="224"/>
      <c r="AM577" s="224"/>
      <c r="AN577" s="224"/>
      <c r="AO577" s="224"/>
      <c r="AP577" s="224"/>
      <c r="AQ577" s="224"/>
      <c r="AR577" s="224"/>
      <c r="AS577" s="224"/>
      <c r="AT577" s="224"/>
      <c r="AU577" s="224"/>
      <c r="AV577" s="224"/>
      <c r="AW577" s="224"/>
      <c r="AX577" s="224"/>
      <c r="AY577" s="224"/>
      <c r="AZ577" s="224"/>
      <c r="BA577" s="224"/>
      <c r="BB577" s="224"/>
      <c r="BC577" s="224"/>
      <c r="BD577" s="224"/>
      <c r="BE577" s="224"/>
      <c r="BF577" s="224"/>
      <c r="BG577" s="224"/>
      <c r="BH577" s="224"/>
      <c r="BI577" s="224"/>
      <c r="BJ577" s="224"/>
      <c r="BK577" s="224"/>
      <c r="BL577" s="224"/>
      <c r="BM577" s="224"/>
      <c r="BN577" s="224"/>
      <c r="BO577" s="224"/>
      <c r="BP577" s="224"/>
      <c r="BQ577" s="224"/>
      <c r="BR577" s="224"/>
      <c r="BS577" s="224"/>
      <c r="BT577" s="224"/>
      <c r="BU577" s="224"/>
      <c r="BV577" s="224"/>
    </row>
    <row r="578" spans="1:74" s="232" customFormat="1" ht="12" customHeight="1">
      <c r="A578" s="49"/>
      <c r="B578" s="49"/>
      <c r="C578" s="49"/>
      <c r="D578" s="49"/>
      <c r="E578" s="145"/>
      <c r="F578" s="145"/>
      <c r="G578" s="145"/>
      <c r="H578" s="230">
        <f>G577-H577</f>
        <v>0</v>
      </c>
      <c r="I578" s="231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</row>
    <row r="579" spans="1:74" s="232" customFormat="1" ht="12" customHeight="1">
      <c r="A579" s="10"/>
      <c r="B579" s="10"/>
      <c r="C579" s="10"/>
      <c r="D579" s="10"/>
      <c r="E579" s="11"/>
      <c r="F579" s="11"/>
      <c r="G579" s="11"/>
      <c r="H579" s="11"/>
      <c r="I579" s="11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</row>
    <row r="580" spans="1:74" s="232" customFormat="1" ht="20.100000000000001" customHeight="1">
      <c r="A580" s="10"/>
      <c r="B580" s="10"/>
      <c r="C580" s="10"/>
      <c r="D580" s="10"/>
      <c r="E580" s="11"/>
      <c r="F580" s="3"/>
      <c r="G580" s="3" t="s">
        <v>221</v>
      </c>
      <c r="H580" s="3"/>
      <c r="I580" s="3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</row>
    <row r="581" spans="1:74" s="232" customFormat="1" ht="20.100000000000001" customHeight="1">
      <c r="A581" s="10"/>
      <c r="B581" s="10"/>
      <c r="C581" s="10"/>
      <c r="D581" s="10"/>
      <c r="E581" s="11"/>
      <c r="F581" s="10"/>
      <c r="G581" s="10"/>
      <c r="H581" s="10"/>
      <c r="I581" s="10"/>
      <c r="J581" s="9"/>
      <c r="K581" s="233">
        <v>12202322.550000001</v>
      </c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</row>
    <row r="582" spans="1:74" s="232" customFormat="1" ht="20.100000000000001" customHeight="1">
      <c r="A582" s="10"/>
      <c r="B582" s="10"/>
      <c r="C582" s="10"/>
      <c r="D582" s="10"/>
      <c r="E582" s="11"/>
      <c r="F582" s="11"/>
      <c r="G582" s="11"/>
      <c r="H582" s="11"/>
      <c r="I582" s="11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</row>
    <row r="583" spans="1:74" s="232" customFormat="1" ht="20.100000000000001" customHeight="1">
      <c r="A583" s="10"/>
      <c r="B583" s="10"/>
      <c r="C583" s="10"/>
      <c r="D583" s="10"/>
      <c r="E583" s="11"/>
      <c r="F583" s="3"/>
      <c r="G583" s="3" t="s">
        <v>222</v>
      </c>
      <c r="H583" s="3"/>
      <c r="I583" s="3"/>
      <c r="J583" s="9"/>
      <c r="K583" s="234">
        <v>101005505.55</v>
      </c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</row>
    <row r="584" spans="1:74" s="232" customFormat="1" ht="20.100000000000001" customHeight="1">
      <c r="A584" s="10"/>
      <c r="B584" s="10"/>
      <c r="C584" s="10"/>
      <c r="D584" s="10"/>
      <c r="E584" s="11"/>
      <c r="F584" s="11"/>
      <c r="G584" s="11"/>
      <c r="H584" s="11"/>
      <c r="I584" s="11"/>
      <c r="J584" s="9"/>
      <c r="K584" s="235">
        <f>K583-H577</f>
        <v>20943248.040000111</v>
      </c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</row>
    <row r="585" spans="1:74" s="232" customFormat="1" ht="20.100000000000001" customHeight="1">
      <c r="A585" s="10"/>
      <c r="B585" s="10"/>
      <c r="C585" s="10"/>
      <c r="D585" s="10"/>
      <c r="E585" s="11"/>
      <c r="F585" s="11"/>
      <c r="G585" s="11"/>
      <c r="H585" s="11"/>
      <c r="I585" s="11"/>
      <c r="J585" s="9"/>
      <c r="K585" s="235">
        <f>K584-K581</f>
        <v>8740925.4900001101</v>
      </c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</row>
    <row r="586" spans="1:74" ht="20.100000000000001" customHeight="1">
      <c r="A586" s="10"/>
      <c r="B586" s="10"/>
      <c r="C586" s="10"/>
      <c r="D586" s="10"/>
      <c r="E586" s="11"/>
      <c r="F586" s="11"/>
      <c r="G586" s="11"/>
      <c r="H586" s="11"/>
      <c r="I586" s="11"/>
    </row>
    <row r="587" spans="1:74" ht="20.100000000000001" customHeight="1">
      <c r="A587" s="236"/>
      <c r="B587" s="236"/>
      <c r="C587" s="236"/>
      <c r="D587" s="236"/>
      <c r="E587" s="237"/>
      <c r="F587" s="237"/>
      <c r="G587" s="237"/>
      <c r="H587" s="237"/>
      <c r="I587" s="237"/>
    </row>
    <row r="588" spans="1:74" ht="20.100000000000001" customHeight="1">
      <c r="A588" s="236"/>
      <c r="B588" s="236"/>
      <c r="C588" s="236"/>
      <c r="D588" s="236"/>
      <c r="E588" s="237"/>
      <c r="F588" s="237"/>
      <c r="G588" s="237"/>
      <c r="H588" s="237"/>
      <c r="I588" s="237"/>
    </row>
    <row r="589" spans="1:74" ht="20.100000000000001" customHeight="1">
      <c r="A589" s="236"/>
      <c r="B589" s="236"/>
      <c r="C589" s="236"/>
      <c r="D589" s="236"/>
      <c r="E589" s="237"/>
      <c r="F589" s="237"/>
      <c r="G589" s="237"/>
      <c r="H589" s="237"/>
      <c r="I589" s="237"/>
    </row>
    <row r="590" spans="1:74" ht="20.100000000000001" customHeight="1">
      <c r="A590" s="236"/>
      <c r="B590" s="236"/>
      <c r="C590" s="236"/>
      <c r="D590" s="236"/>
      <c r="E590" s="237"/>
      <c r="F590" s="237"/>
      <c r="G590" s="237"/>
      <c r="H590" s="237"/>
      <c r="I590" s="237"/>
    </row>
    <row r="591" spans="1:74" ht="20.100000000000001" customHeight="1">
      <c r="A591" s="236"/>
      <c r="B591" s="236"/>
      <c r="C591" s="236"/>
      <c r="D591" s="236"/>
      <c r="E591" s="237"/>
      <c r="F591" s="237"/>
      <c r="G591" s="237"/>
      <c r="H591" s="237"/>
      <c r="I591" s="237"/>
    </row>
    <row r="592" spans="1:74" ht="16.5">
      <c r="A592" s="236"/>
      <c r="B592" s="236"/>
      <c r="C592" s="236"/>
      <c r="D592" s="236"/>
      <c r="E592" s="237"/>
      <c r="F592" s="237"/>
      <c r="G592" s="237"/>
      <c r="H592" s="237"/>
      <c r="I592" s="237"/>
    </row>
  </sheetData>
  <mergeCells count="7">
    <mergeCell ref="A13:D13"/>
    <mergeCell ref="A1:D1"/>
    <mergeCell ref="E4:I4"/>
    <mergeCell ref="A7:I7"/>
    <mergeCell ref="A8:I8"/>
    <mergeCell ref="A9:I9"/>
    <mergeCell ref="A12:D12"/>
  </mergeCells>
  <pageMargins left="0.511811023622047" right="0.31496062992126" top="0.55118110236220497" bottom="1.5354330708661399" header="0.31496062992126" footer="0.31496062992126"/>
  <pageSetup paperSize="5" scale="85" orientation="portrait" horizontalDpi="4294967293" verticalDpi="0" r:id="rId1"/>
  <rowBreaks count="1" manualBreakCount="1">
    <brk id="408" max="7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LPJ 2022</vt:lpstr>
      <vt:lpstr>'LPJ 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2023-02-08T01:59:51Z</dcterms:created>
  <dcterms:modified xsi:type="dcterms:W3CDTF">2023-02-08T02:00:14Z</dcterms:modified>
</cp:coreProperties>
</file>